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 - Šachta" sheetId="2" r:id="rId2"/>
    <sheet name="1.2 - Štola" sheetId="3" r:id="rId3"/>
    <sheet name="1.3 - Injekční clona" sheetId="4" r:id="rId4"/>
    <sheet name="1.1 - Zajištění svahu - š..." sheetId="5" r:id="rId5"/>
    <sheet name="1.2 - Zajištění svahu - zeď" sheetId="6" r:id="rId6"/>
    <sheet name="SO03 - Osvětlení" sheetId="7" r:id="rId7"/>
    <sheet name="SO04 - Inženýrské sítě" sheetId="8" r:id="rId8"/>
    <sheet name="VON - Vedlejší rozpočtové...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'1.1 - Šachta'!$C$137:$K$709</definedName>
    <definedName name="_xlnm.Print_Area" localSheetId="1">'1.1 - Šachta'!$C$4:$J$41,'1.1 - Šachta'!$C$50:$J$76,'1.1 - Šachta'!$C$82:$J$117,'1.1 - Šachta'!$C$123:$K$709</definedName>
    <definedName name="_xlnm.Print_Titles" localSheetId="1">'1.1 - Šachta'!$137:$137</definedName>
    <definedName name="_xlnm._FilterDatabase" localSheetId="2" hidden="1">'1.2 - Štola'!$C$133:$K$602</definedName>
    <definedName name="_xlnm.Print_Area" localSheetId="2">'1.2 - Štola'!$C$4:$J$41,'1.2 - Štola'!$C$50:$J$76,'1.2 - Štola'!$C$82:$J$113,'1.2 - Štola'!$C$119:$K$602</definedName>
    <definedName name="_xlnm.Print_Titles" localSheetId="2">'1.2 - Štola'!$133:$133</definedName>
    <definedName name="_xlnm._FilterDatabase" localSheetId="3" hidden="1">'1.3 - Injekční clona'!$C$125:$K$276</definedName>
    <definedName name="_xlnm.Print_Area" localSheetId="3">'1.3 - Injekční clona'!$C$4:$J$41,'1.3 - Injekční clona'!$C$50:$J$76,'1.3 - Injekční clona'!$C$82:$J$105,'1.3 - Injekční clona'!$C$111:$K$276</definedName>
    <definedName name="_xlnm.Print_Titles" localSheetId="3">'1.3 - Injekční clona'!$125:$125</definedName>
    <definedName name="_xlnm._FilterDatabase" localSheetId="4" hidden="1">'1.1 - Zajištění svahu - š...'!$C$127:$K$249</definedName>
    <definedName name="_xlnm.Print_Area" localSheetId="4">'1.1 - Zajištění svahu - š...'!$C$4:$J$41,'1.1 - Zajištění svahu - š...'!$C$50:$J$76,'1.1 - Zajištění svahu - š...'!$C$82:$J$107,'1.1 - Zajištění svahu - š...'!$C$113:$K$249</definedName>
    <definedName name="_xlnm.Print_Titles" localSheetId="4">'1.1 - Zajištění svahu - š...'!$127:$127</definedName>
    <definedName name="_xlnm._FilterDatabase" localSheetId="5" hidden="1">'1.2 - Zajištění svahu - zeď'!$C$133:$K$565</definedName>
    <definedName name="_xlnm.Print_Area" localSheetId="5">'1.2 - Zajištění svahu - zeď'!$C$4:$J$41,'1.2 - Zajištění svahu - zeď'!$C$50:$J$76,'1.2 - Zajištění svahu - zeď'!$C$82:$J$113,'1.2 - Zajištění svahu - zeď'!$C$119:$K$565</definedName>
    <definedName name="_xlnm.Print_Titles" localSheetId="5">'1.2 - Zajištění svahu - zeď'!$133:$133</definedName>
    <definedName name="_xlnm._FilterDatabase" localSheetId="6" hidden="1">'SO03 - Osvětlení'!$C$123:$K$207</definedName>
    <definedName name="_xlnm.Print_Area" localSheetId="6">'SO03 - Osvětlení'!$C$4:$J$39,'SO03 - Osvětlení'!$C$50:$J$76,'SO03 - Osvětlení'!$C$82:$J$105,'SO03 - Osvětlení'!$C$111:$K$207</definedName>
    <definedName name="_xlnm.Print_Titles" localSheetId="6">'SO03 - Osvětlení'!$123:$123</definedName>
    <definedName name="_xlnm._FilterDatabase" localSheetId="7" hidden="1">'SO04 - Inženýrské sítě'!$C$129:$K$354</definedName>
    <definedName name="_xlnm.Print_Area" localSheetId="7">'SO04 - Inženýrské sítě'!$C$4:$J$39,'SO04 - Inženýrské sítě'!$C$50:$J$76,'SO04 - Inženýrské sítě'!$C$82:$J$111,'SO04 - Inženýrské sítě'!$C$117:$K$354</definedName>
    <definedName name="_xlnm.Print_Titles" localSheetId="7">'SO04 - Inženýrské sítě'!$129:$129</definedName>
    <definedName name="_xlnm._FilterDatabase" localSheetId="8" hidden="1">'VON - Vedlejší rozpočtové...'!$C$120:$K$194</definedName>
    <definedName name="_xlnm.Print_Area" localSheetId="8">'VON - Vedlejší rozpočtové...'!$C$4:$J$39,'VON - Vedlejší rozpočtové...'!$C$50:$J$76,'VON - Vedlejší rozpočtové...'!$C$82:$J$102,'VON - Vedlejší rozpočtové...'!$C$108:$K$194</definedName>
    <definedName name="_xlnm.Print_Titles" localSheetId="8">'VON - Vedlejší rozpočtové...'!$120:$120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4"/>
  <c i="9" r="J35"/>
  <c i="1" r="AX104"/>
  <c i="9"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8" r="J37"/>
  <c r="J36"/>
  <c i="1" r="AY103"/>
  <c i="8" r="J35"/>
  <c i="1" r="AX103"/>
  <c i="8" r="BI349"/>
  <c r="BH349"/>
  <c r="BG349"/>
  <c r="BF349"/>
  <c r="T349"/>
  <c r="T348"/>
  <c r="R349"/>
  <c r="R348"/>
  <c r="P349"/>
  <c r="P348"/>
  <c r="BI343"/>
  <c r="BH343"/>
  <c r="BG343"/>
  <c r="BF343"/>
  <c r="T343"/>
  <c r="R343"/>
  <c r="P343"/>
  <c r="BI340"/>
  <c r="BH340"/>
  <c r="BG340"/>
  <c r="BF340"/>
  <c r="T340"/>
  <c r="R340"/>
  <c r="P340"/>
  <c r="BI334"/>
  <c r="BH334"/>
  <c r="BG334"/>
  <c r="BF334"/>
  <c r="T334"/>
  <c r="R334"/>
  <c r="P334"/>
  <c r="BI331"/>
  <c r="BH331"/>
  <c r="BG331"/>
  <c r="BF331"/>
  <c r="T331"/>
  <c r="R331"/>
  <c r="P331"/>
  <c r="BI322"/>
  <c r="BH322"/>
  <c r="BG322"/>
  <c r="BF322"/>
  <c r="T322"/>
  <c r="R322"/>
  <c r="P322"/>
  <c r="BI319"/>
  <c r="BH319"/>
  <c r="BG319"/>
  <c r="BF319"/>
  <c r="T319"/>
  <c r="T310"/>
  <c r="R319"/>
  <c r="R310"/>
  <c r="P319"/>
  <c r="P310"/>
  <c r="BI311"/>
  <c r="BH311"/>
  <c r="BG311"/>
  <c r="BF311"/>
  <c r="T311"/>
  <c r="R311"/>
  <c r="P311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0"/>
  <c r="BH290"/>
  <c r="BG290"/>
  <c r="BF290"/>
  <c r="T290"/>
  <c r="R290"/>
  <c r="P290"/>
  <c r="BI285"/>
  <c r="BH285"/>
  <c r="BG285"/>
  <c r="BF285"/>
  <c r="T285"/>
  <c r="T284"/>
  <c r="R285"/>
  <c r="R284"/>
  <c r="P285"/>
  <c r="P284"/>
  <c r="BI281"/>
  <c r="BH281"/>
  <c r="BG281"/>
  <c r="BF281"/>
  <c r="T281"/>
  <c r="R281"/>
  <c r="P281"/>
  <c r="BI271"/>
  <c r="BH271"/>
  <c r="BG271"/>
  <c r="BF271"/>
  <c r="T271"/>
  <c r="R271"/>
  <c r="P271"/>
  <c r="BI266"/>
  <c r="BH266"/>
  <c r="BG266"/>
  <c r="BF266"/>
  <c r="T266"/>
  <c r="T265"/>
  <c r="R266"/>
  <c r="R265"/>
  <c r="P266"/>
  <c r="P265"/>
  <c r="BI258"/>
  <c r="BH258"/>
  <c r="BG258"/>
  <c r="BF258"/>
  <c r="T258"/>
  <c r="R258"/>
  <c r="P258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T183"/>
  <c r="R184"/>
  <c r="R183"/>
  <c r="P184"/>
  <c r="P183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7" r="J37"/>
  <c r="J36"/>
  <c i="1" r="AY102"/>
  <c i="7" r="J35"/>
  <c i="1" r="AX102"/>
  <c i="7" r="BI205"/>
  <c r="BH205"/>
  <c r="BG205"/>
  <c r="BF205"/>
  <c r="T205"/>
  <c r="T204"/>
  <c r="R205"/>
  <c r="R204"/>
  <c r="P205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6" r="J39"/>
  <c r="J38"/>
  <c i="1" r="AY101"/>
  <c i="6" r="J37"/>
  <c i="1" r="AX101"/>
  <c i="6" r="BI562"/>
  <c r="BH562"/>
  <c r="BG562"/>
  <c r="BF562"/>
  <c r="T562"/>
  <c r="R562"/>
  <c r="P562"/>
  <c r="BI559"/>
  <c r="BH559"/>
  <c r="BG559"/>
  <c r="BF559"/>
  <c r="T559"/>
  <c r="R559"/>
  <c r="P559"/>
  <c r="BI555"/>
  <c r="BH555"/>
  <c r="BG555"/>
  <c r="BF555"/>
  <c r="T555"/>
  <c r="R555"/>
  <c r="P555"/>
  <c r="BI543"/>
  <c r="BH543"/>
  <c r="BG543"/>
  <c r="BF543"/>
  <c r="T543"/>
  <c r="R543"/>
  <c r="P543"/>
  <c r="BI537"/>
  <c r="BH537"/>
  <c r="BG537"/>
  <c r="BF537"/>
  <c r="T537"/>
  <c r="R537"/>
  <c r="P537"/>
  <c r="BI533"/>
  <c r="BH533"/>
  <c r="BG533"/>
  <c r="BF533"/>
  <c r="T533"/>
  <c r="R533"/>
  <c r="P533"/>
  <c r="BI527"/>
  <c r="BH527"/>
  <c r="BG527"/>
  <c r="BF527"/>
  <c r="T527"/>
  <c r="R527"/>
  <c r="P527"/>
  <c r="BI523"/>
  <c r="BH523"/>
  <c r="BG523"/>
  <c r="BF523"/>
  <c r="T523"/>
  <c r="R523"/>
  <c r="P523"/>
  <c r="BI520"/>
  <c r="BH520"/>
  <c r="BG520"/>
  <c r="BF520"/>
  <c r="T520"/>
  <c r="R520"/>
  <c r="P520"/>
  <c r="BI516"/>
  <c r="BH516"/>
  <c r="BG516"/>
  <c r="BF516"/>
  <c r="T516"/>
  <c r="R516"/>
  <c r="P516"/>
  <c r="BI510"/>
  <c r="BH510"/>
  <c r="BG510"/>
  <c r="BF510"/>
  <c r="T510"/>
  <c r="R510"/>
  <c r="P510"/>
  <c r="BI506"/>
  <c r="BH506"/>
  <c r="BG506"/>
  <c r="BF506"/>
  <c r="T506"/>
  <c r="R506"/>
  <c r="P506"/>
  <c r="BI503"/>
  <c r="BH503"/>
  <c r="BG503"/>
  <c r="BF503"/>
  <c r="T503"/>
  <c r="R503"/>
  <c r="P503"/>
  <c r="BI498"/>
  <c r="BH498"/>
  <c r="BG498"/>
  <c r="BF498"/>
  <c r="T498"/>
  <c r="R498"/>
  <c r="P498"/>
  <c r="BI493"/>
  <c r="BH493"/>
  <c r="BG493"/>
  <c r="BF493"/>
  <c r="T493"/>
  <c r="R493"/>
  <c r="P493"/>
  <c r="BI490"/>
  <c r="BH490"/>
  <c r="BG490"/>
  <c r="BF490"/>
  <c r="T490"/>
  <c r="R490"/>
  <c r="P490"/>
  <c r="BI479"/>
  <c r="BH479"/>
  <c r="BG479"/>
  <c r="BF479"/>
  <c r="T479"/>
  <c r="R479"/>
  <c r="P479"/>
  <c r="BI476"/>
  <c r="BH476"/>
  <c r="BG476"/>
  <c r="BF476"/>
  <c r="T476"/>
  <c r="R476"/>
  <c r="P476"/>
  <c r="BI470"/>
  <c r="BH470"/>
  <c r="BG470"/>
  <c r="BF470"/>
  <c r="T470"/>
  <c r="R470"/>
  <c r="P470"/>
  <c r="BI465"/>
  <c r="BH465"/>
  <c r="BG465"/>
  <c r="BF465"/>
  <c r="T465"/>
  <c r="R465"/>
  <c r="P465"/>
  <c r="BI458"/>
  <c r="BH458"/>
  <c r="BG458"/>
  <c r="BF458"/>
  <c r="T458"/>
  <c r="R458"/>
  <c r="P458"/>
  <c r="BI455"/>
  <c r="BH455"/>
  <c r="BG455"/>
  <c r="BF455"/>
  <c r="T455"/>
  <c r="R455"/>
  <c r="P455"/>
  <c r="BI448"/>
  <c r="BH448"/>
  <c r="BG448"/>
  <c r="BF448"/>
  <c r="T448"/>
  <c r="R448"/>
  <c r="P448"/>
  <c r="BI441"/>
  <c r="BH441"/>
  <c r="BG441"/>
  <c r="BF441"/>
  <c r="T441"/>
  <c r="R441"/>
  <c r="P441"/>
  <c r="BI436"/>
  <c r="BH436"/>
  <c r="BG436"/>
  <c r="BF436"/>
  <c r="T436"/>
  <c r="R436"/>
  <c r="P436"/>
  <c r="BI421"/>
  <c r="BH421"/>
  <c r="BG421"/>
  <c r="BF421"/>
  <c r="T421"/>
  <c r="T420"/>
  <c r="R421"/>
  <c r="R420"/>
  <c r="P421"/>
  <c r="P420"/>
  <c r="BI415"/>
  <c r="BH415"/>
  <c r="BG415"/>
  <c r="BF415"/>
  <c r="T415"/>
  <c r="R415"/>
  <c r="P415"/>
  <c r="BI410"/>
  <c r="BH410"/>
  <c r="BG410"/>
  <c r="BF410"/>
  <c r="T410"/>
  <c r="R410"/>
  <c r="P410"/>
  <c r="BI407"/>
  <c r="BH407"/>
  <c r="BG407"/>
  <c r="BF407"/>
  <c r="T407"/>
  <c r="R407"/>
  <c r="P407"/>
  <c r="BI403"/>
  <c r="BH403"/>
  <c r="BG403"/>
  <c r="BF403"/>
  <c r="T403"/>
  <c r="R403"/>
  <c r="P403"/>
  <c r="BI400"/>
  <c r="BH400"/>
  <c r="BG400"/>
  <c r="BF400"/>
  <c r="T400"/>
  <c r="R400"/>
  <c r="P400"/>
  <c r="BI396"/>
  <c r="BH396"/>
  <c r="BG396"/>
  <c r="BF396"/>
  <c r="T396"/>
  <c r="R396"/>
  <c r="P396"/>
  <c r="BI393"/>
  <c r="BH393"/>
  <c r="BG393"/>
  <c r="BF393"/>
  <c r="T393"/>
  <c r="R393"/>
  <c r="P393"/>
  <c r="BI389"/>
  <c r="BH389"/>
  <c r="BG389"/>
  <c r="BF389"/>
  <c r="T389"/>
  <c r="R389"/>
  <c r="P389"/>
  <c r="BI383"/>
  <c r="BH383"/>
  <c r="BG383"/>
  <c r="BF383"/>
  <c r="T383"/>
  <c r="R383"/>
  <c r="P383"/>
  <c r="BI377"/>
  <c r="BH377"/>
  <c r="BG377"/>
  <c r="BF377"/>
  <c r="T377"/>
  <c r="R377"/>
  <c r="P377"/>
  <c r="BI363"/>
  <c r="BH363"/>
  <c r="BG363"/>
  <c r="BF363"/>
  <c r="T363"/>
  <c r="R363"/>
  <c r="P363"/>
  <c r="BI349"/>
  <c r="BH349"/>
  <c r="BG349"/>
  <c r="BF349"/>
  <c r="T349"/>
  <c r="R349"/>
  <c r="P349"/>
  <c r="BI335"/>
  <c r="BH335"/>
  <c r="BG335"/>
  <c r="BF335"/>
  <c r="T335"/>
  <c r="R335"/>
  <c r="P335"/>
  <c r="BI328"/>
  <c r="BH328"/>
  <c r="BG328"/>
  <c r="BF328"/>
  <c r="T328"/>
  <c r="R328"/>
  <c r="P328"/>
  <c r="BI322"/>
  <c r="BH322"/>
  <c r="BG322"/>
  <c r="BF322"/>
  <c r="T322"/>
  <c r="R322"/>
  <c r="P322"/>
  <c r="BI315"/>
  <c r="BH315"/>
  <c r="BG315"/>
  <c r="BF315"/>
  <c r="T315"/>
  <c r="R315"/>
  <c r="P315"/>
  <c r="BI312"/>
  <c r="BH312"/>
  <c r="BG312"/>
  <c r="BF312"/>
  <c r="T312"/>
  <c r="R312"/>
  <c r="P312"/>
  <c r="BI303"/>
  <c r="BH303"/>
  <c r="BG303"/>
  <c r="BF303"/>
  <c r="T303"/>
  <c r="R303"/>
  <c r="P303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69"/>
  <c r="BH269"/>
  <c r="BG269"/>
  <c r="BF269"/>
  <c r="T269"/>
  <c r="R269"/>
  <c r="P269"/>
  <c r="BI266"/>
  <c r="BH266"/>
  <c r="BG266"/>
  <c r="BF266"/>
  <c r="T266"/>
  <c r="R266"/>
  <c r="P266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5"/>
  <c r="BH235"/>
  <c r="BG235"/>
  <c r="BF235"/>
  <c r="T235"/>
  <c r="R235"/>
  <c r="P235"/>
  <c r="BI228"/>
  <c r="BH228"/>
  <c r="BG228"/>
  <c r="BF228"/>
  <c r="T228"/>
  <c r="R228"/>
  <c r="P228"/>
  <c r="BI221"/>
  <c r="BH221"/>
  <c r="BG221"/>
  <c r="BF221"/>
  <c r="T221"/>
  <c r="R221"/>
  <c r="P221"/>
  <c r="BI218"/>
  <c r="BH218"/>
  <c r="BG218"/>
  <c r="BF218"/>
  <c r="T218"/>
  <c r="R218"/>
  <c r="P218"/>
  <c r="BI211"/>
  <c r="BH211"/>
  <c r="BG211"/>
  <c r="BF211"/>
  <c r="T211"/>
  <c r="R211"/>
  <c r="P211"/>
  <c r="BI208"/>
  <c r="BH208"/>
  <c r="BG208"/>
  <c r="BF208"/>
  <c r="T208"/>
  <c r="R208"/>
  <c r="P208"/>
  <c r="BI201"/>
  <c r="BH201"/>
  <c r="BG201"/>
  <c r="BF201"/>
  <c r="T201"/>
  <c r="R201"/>
  <c r="P201"/>
  <c r="BI198"/>
  <c r="BH198"/>
  <c r="BG198"/>
  <c r="BF198"/>
  <c r="T198"/>
  <c r="R198"/>
  <c r="P198"/>
  <c r="BI190"/>
  <c r="BH190"/>
  <c r="BG190"/>
  <c r="BF190"/>
  <c r="T190"/>
  <c r="R190"/>
  <c r="P190"/>
  <c r="BI183"/>
  <c r="BH183"/>
  <c r="BG183"/>
  <c r="BF183"/>
  <c r="T183"/>
  <c r="R183"/>
  <c r="P183"/>
  <c r="BI180"/>
  <c r="BH180"/>
  <c r="BG180"/>
  <c r="BF180"/>
  <c r="T180"/>
  <c r="R180"/>
  <c r="P180"/>
  <c r="BI173"/>
  <c r="BH173"/>
  <c r="BG173"/>
  <c r="BF173"/>
  <c r="T173"/>
  <c r="R173"/>
  <c r="P173"/>
  <c r="BI161"/>
  <c r="BH161"/>
  <c r="BG161"/>
  <c r="BF161"/>
  <c r="T161"/>
  <c r="R161"/>
  <c r="P161"/>
  <c r="BI149"/>
  <c r="BH149"/>
  <c r="BG149"/>
  <c r="BF149"/>
  <c r="T149"/>
  <c r="R149"/>
  <c r="P149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91"/>
  <c r="E7"/>
  <c r="E122"/>
  <c i="5" r="J39"/>
  <c r="J38"/>
  <c i="1" r="AY100"/>
  <c i="5" r="J37"/>
  <c i="1" r="AX100"/>
  <c i="5"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T234"/>
  <c r="R235"/>
  <c r="R234"/>
  <c r="P235"/>
  <c r="P234"/>
  <c r="BI224"/>
  <c r="BH224"/>
  <c r="BG224"/>
  <c r="BF224"/>
  <c r="T224"/>
  <c r="T223"/>
  <c r="R224"/>
  <c r="R223"/>
  <c r="P224"/>
  <c r="P223"/>
  <c r="BI220"/>
  <c r="BH220"/>
  <c r="BG220"/>
  <c r="BF220"/>
  <c r="T220"/>
  <c r="T219"/>
  <c r="R220"/>
  <c r="R219"/>
  <c r="P220"/>
  <c r="P219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78"/>
  <c r="BH178"/>
  <c r="BG178"/>
  <c r="BF178"/>
  <c r="T178"/>
  <c r="R178"/>
  <c r="P178"/>
  <c r="BI173"/>
  <c r="BH173"/>
  <c r="BG173"/>
  <c r="BF173"/>
  <c r="T173"/>
  <c r="R173"/>
  <c r="P173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5"/>
  <c r="J124"/>
  <c r="F124"/>
  <c r="F122"/>
  <c r="E120"/>
  <c r="J94"/>
  <c r="J93"/>
  <c r="F93"/>
  <c r="F91"/>
  <c r="E89"/>
  <c r="J20"/>
  <c r="E20"/>
  <c r="F125"/>
  <c r="J19"/>
  <c r="J14"/>
  <c r="J122"/>
  <c r="E7"/>
  <c r="E116"/>
  <c i="4" r="T256"/>
  <c r="R256"/>
  <c r="P256"/>
  <c r="BK256"/>
  <c r="J256"/>
  <c r="J103"/>
  <c r="J39"/>
  <c r="J38"/>
  <c i="1" r="AY98"/>
  <c i="4" r="J37"/>
  <c i="1" r="AX98"/>
  <c i="4"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57"/>
  <c r="BH257"/>
  <c r="BG257"/>
  <c r="BF257"/>
  <c r="T257"/>
  <c r="R257"/>
  <c r="P257"/>
  <c r="BI227"/>
  <c r="BH227"/>
  <c r="BG227"/>
  <c r="BF227"/>
  <c r="T227"/>
  <c r="T204"/>
  <c r="R227"/>
  <c r="R204"/>
  <c r="P227"/>
  <c r="P204"/>
  <c r="BI205"/>
  <c r="BH205"/>
  <c r="BG205"/>
  <c r="BF205"/>
  <c r="T205"/>
  <c r="R205"/>
  <c r="P205"/>
  <c r="BI187"/>
  <c r="BH187"/>
  <c r="BG187"/>
  <c r="BF187"/>
  <c r="T187"/>
  <c r="R187"/>
  <c r="P187"/>
  <c r="BI179"/>
  <c r="BH179"/>
  <c r="BG179"/>
  <c r="BF179"/>
  <c r="T179"/>
  <c r="R179"/>
  <c r="P179"/>
  <c r="BI171"/>
  <c r="BH171"/>
  <c r="BG171"/>
  <c r="BF171"/>
  <c r="T171"/>
  <c r="R171"/>
  <c r="P171"/>
  <c r="BI163"/>
  <c r="BH163"/>
  <c r="BG163"/>
  <c r="BF163"/>
  <c r="T163"/>
  <c r="R163"/>
  <c r="P163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1"/>
  <c r="BH131"/>
  <c r="BG131"/>
  <c r="BF131"/>
  <c r="T131"/>
  <c r="R131"/>
  <c r="P131"/>
  <c r="BI129"/>
  <c r="BH129"/>
  <c r="BG129"/>
  <c r="BF129"/>
  <c r="T129"/>
  <c r="R129"/>
  <c r="P129"/>
  <c r="J123"/>
  <c r="J122"/>
  <c r="F122"/>
  <c r="F120"/>
  <c r="E118"/>
  <c r="J94"/>
  <c r="J93"/>
  <c r="F93"/>
  <c r="F91"/>
  <c r="E89"/>
  <c r="J20"/>
  <c r="E20"/>
  <c r="F94"/>
  <c r="J19"/>
  <c r="J14"/>
  <c r="J120"/>
  <c r="E7"/>
  <c r="E114"/>
  <c i="3" r="J39"/>
  <c r="J38"/>
  <c i="1" r="AY97"/>
  <c i="3" r="J37"/>
  <c i="1" r="AX97"/>
  <c i="3" r="BI600"/>
  <c r="BH600"/>
  <c r="BG600"/>
  <c r="BF600"/>
  <c r="T600"/>
  <c r="R600"/>
  <c r="P600"/>
  <c r="BI594"/>
  <c r="BH594"/>
  <c r="BG594"/>
  <c r="BF594"/>
  <c r="T594"/>
  <c r="R594"/>
  <c r="P594"/>
  <c r="BI591"/>
  <c r="BH591"/>
  <c r="BG591"/>
  <c r="BF591"/>
  <c r="T591"/>
  <c r="R591"/>
  <c r="P591"/>
  <c r="BI587"/>
  <c r="BH587"/>
  <c r="BG587"/>
  <c r="BF587"/>
  <c r="T587"/>
  <c r="R587"/>
  <c r="P587"/>
  <c r="BI578"/>
  <c r="BH578"/>
  <c r="BG578"/>
  <c r="BF578"/>
  <c r="T578"/>
  <c r="R578"/>
  <c r="P578"/>
  <c r="BI569"/>
  <c r="BH569"/>
  <c r="BG569"/>
  <c r="BF569"/>
  <c r="T569"/>
  <c r="R569"/>
  <c r="P569"/>
  <c r="BI560"/>
  <c r="BH560"/>
  <c r="BG560"/>
  <c r="BF560"/>
  <c r="T560"/>
  <c r="R560"/>
  <c r="P560"/>
  <c r="BI551"/>
  <c r="BH551"/>
  <c r="BG551"/>
  <c r="BF551"/>
  <c r="T551"/>
  <c r="R551"/>
  <c r="P551"/>
  <c r="BI547"/>
  <c r="BH547"/>
  <c r="BG547"/>
  <c r="BF547"/>
  <c r="T547"/>
  <c r="R547"/>
  <c r="P547"/>
  <c r="BI541"/>
  <c r="BH541"/>
  <c r="BG541"/>
  <c r="BF541"/>
  <c r="T541"/>
  <c r="R541"/>
  <c r="P541"/>
  <c r="BI535"/>
  <c r="BH535"/>
  <c r="BG535"/>
  <c r="BF535"/>
  <c r="T535"/>
  <c r="R535"/>
  <c r="P535"/>
  <c r="BI530"/>
  <c r="BH530"/>
  <c r="BG530"/>
  <c r="BF530"/>
  <c r="T530"/>
  <c r="R530"/>
  <c r="P530"/>
  <c r="BI524"/>
  <c r="BH524"/>
  <c r="BG524"/>
  <c r="BF524"/>
  <c r="T524"/>
  <c r="R524"/>
  <c r="P524"/>
  <c r="BI522"/>
  <c r="BH522"/>
  <c r="BG522"/>
  <c r="BF522"/>
  <c r="T522"/>
  <c r="R522"/>
  <c r="P522"/>
  <c r="BI516"/>
  <c r="BH516"/>
  <c r="BG516"/>
  <c r="BF516"/>
  <c r="T516"/>
  <c r="R516"/>
  <c r="P516"/>
  <c r="BI514"/>
  <c r="BH514"/>
  <c r="BG514"/>
  <c r="BF514"/>
  <c r="T514"/>
  <c r="R514"/>
  <c r="P514"/>
  <c r="BI508"/>
  <c r="BH508"/>
  <c r="BG508"/>
  <c r="BF508"/>
  <c r="T508"/>
  <c r="R508"/>
  <c r="P508"/>
  <c r="BI503"/>
  <c r="BH503"/>
  <c r="BG503"/>
  <c r="BF503"/>
  <c r="T503"/>
  <c r="T502"/>
  <c r="R503"/>
  <c r="R502"/>
  <c r="P503"/>
  <c r="P502"/>
  <c r="BI491"/>
  <c r="BH491"/>
  <c r="BG491"/>
  <c r="BF491"/>
  <c r="T491"/>
  <c r="T487"/>
  <c r="R491"/>
  <c r="R487"/>
  <c r="P491"/>
  <c r="P487"/>
  <c r="BI488"/>
  <c r="BH488"/>
  <c r="BG488"/>
  <c r="BF488"/>
  <c r="T488"/>
  <c r="R488"/>
  <c r="P488"/>
  <c r="BI483"/>
  <c r="BH483"/>
  <c r="BG483"/>
  <c r="BF483"/>
  <c r="T483"/>
  <c r="R483"/>
  <c r="P483"/>
  <c r="BI474"/>
  <c r="BH474"/>
  <c r="BG474"/>
  <c r="BF474"/>
  <c r="T474"/>
  <c r="R474"/>
  <c r="P474"/>
  <c r="BI467"/>
  <c r="BH467"/>
  <c r="BG467"/>
  <c r="BF467"/>
  <c r="T467"/>
  <c r="R467"/>
  <c r="P467"/>
  <c r="BI461"/>
  <c r="BH461"/>
  <c r="BG461"/>
  <c r="BF461"/>
  <c r="T461"/>
  <c r="R461"/>
  <c r="P461"/>
  <c r="BI455"/>
  <c r="BH455"/>
  <c r="BG455"/>
  <c r="BF455"/>
  <c r="T455"/>
  <c r="R455"/>
  <c r="P455"/>
  <c r="BI448"/>
  <c r="BH448"/>
  <c r="BG448"/>
  <c r="BF448"/>
  <c r="T448"/>
  <c r="R448"/>
  <c r="P448"/>
  <c r="BI442"/>
  <c r="BH442"/>
  <c r="BG442"/>
  <c r="BF442"/>
  <c r="T442"/>
  <c r="R442"/>
  <c r="P442"/>
  <c r="BI434"/>
  <c r="BH434"/>
  <c r="BG434"/>
  <c r="BF434"/>
  <c r="T434"/>
  <c r="R434"/>
  <c r="P434"/>
  <c r="BI425"/>
  <c r="BH425"/>
  <c r="BG425"/>
  <c r="BF425"/>
  <c r="T425"/>
  <c r="R425"/>
  <c r="P425"/>
  <c r="BI416"/>
  <c r="BH416"/>
  <c r="BG416"/>
  <c r="BF416"/>
  <c r="T416"/>
  <c r="R416"/>
  <c r="P416"/>
  <c r="BI411"/>
  <c r="BH411"/>
  <c r="BG411"/>
  <c r="BF411"/>
  <c r="T411"/>
  <c r="R411"/>
  <c r="P411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7"/>
  <c r="BH387"/>
  <c r="BG387"/>
  <c r="BF387"/>
  <c r="T387"/>
  <c r="R387"/>
  <c r="P387"/>
  <c r="BI383"/>
  <c r="BH383"/>
  <c r="BG383"/>
  <c r="BF383"/>
  <c r="T383"/>
  <c r="R383"/>
  <c r="P383"/>
  <c r="BI378"/>
  <c r="BH378"/>
  <c r="BG378"/>
  <c r="BF378"/>
  <c r="T378"/>
  <c r="R378"/>
  <c r="P378"/>
  <c r="BI374"/>
  <c r="BH374"/>
  <c r="BG374"/>
  <c r="BF374"/>
  <c r="T374"/>
  <c r="R374"/>
  <c r="P374"/>
  <c r="BI357"/>
  <c r="BH357"/>
  <c r="BG357"/>
  <c r="BF357"/>
  <c r="T357"/>
  <c r="R357"/>
  <c r="P357"/>
  <c r="BI352"/>
  <c r="BH352"/>
  <c r="BG352"/>
  <c r="BF352"/>
  <c r="T352"/>
  <c r="R352"/>
  <c r="P352"/>
  <c r="BI348"/>
  <c r="BH348"/>
  <c r="BG348"/>
  <c r="BF348"/>
  <c r="T348"/>
  <c r="R348"/>
  <c r="P348"/>
  <c r="BI340"/>
  <c r="BH340"/>
  <c r="BG340"/>
  <c r="BF340"/>
  <c r="T340"/>
  <c r="R340"/>
  <c r="P340"/>
  <c r="BI331"/>
  <c r="BH331"/>
  <c r="BG331"/>
  <c r="BF331"/>
  <c r="T331"/>
  <c r="T330"/>
  <c r="R331"/>
  <c r="R330"/>
  <c r="P331"/>
  <c r="P330"/>
  <c r="BI324"/>
  <c r="BH324"/>
  <c r="BG324"/>
  <c r="BF324"/>
  <c r="T324"/>
  <c r="R324"/>
  <c r="P324"/>
  <c r="BI318"/>
  <c r="BH318"/>
  <c r="BG318"/>
  <c r="BF318"/>
  <c r="T318"/>
  <c r="R318"/>
  <c r="P318"/>
  <c r="BI314"/>
  <c r="BH314"/>
  <c r="BG314"/>
  <c r="BF314"/>
  <c r="T314"/>
  <c r="R314"/>
  <c r="P314"/>
  <c r="BI308"/>
  <c r="BH308"/>
  <c r="BG308"/>
  <c r="BF308"/>
  <c r="T308"/>
  <c r="R308"/>
  <c r="P308"/>
  <c r="BI294"/>
  <c r="BH294"/>
  <c r="BG294"/>
  <c r="BF294"/>
  <c r="T294"/>
  <c r="R294"/>
  <c r="P294"/>
  <c r="BI278"/>
  <c r="BH278"/>
  <c r="BG278"/>
  <c r="BF278"/>
  <c r="T278"/>
  <c r="R278"/>
  <c r="P278"/>
  <c r="BI261"/>
  <c r="BH261"/>
  <c r="BG261"/>
  <c r="BF261"/>
  <c r="T261"/>
  <c r="R261"/>
  <c r="P261"/>
  <c r="BI254"/>
  <c r="BH254"/>
  <c r="BG254"/>
  <c r="BF254"/>
  <c r="T254"/>
  <c r="R254"/>
  <c r="P254"/>
  <c r="BI248"/>
  <c r="BH248"/>
  <c r="BG248"/>
  <c r="BF248"/>
  <c r="T248"/>
  <c r="R248"/>
  <c r="P248"/>
  <c r="BI242"/>
  <c r="BH242"/>
  <c r="BG242"/>
  <c r="BF242"/>
  <c r="T242"/>
  <c r="R242"/>
  <c r="P242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3"/>
  <c r="BH213"/>
  <c r="BG213"/>
  <c r="BF213"/>
  <c r="T213"/>
  <c r="R213"/>
  <c r="P213"/>
  <c r="BI208"/>
  <c r="BH208"/>
  <c r="BG208"/>
  <c r="BF208"/>
  <c r="T208"/>
  <c r="R208"/>
  <c r="P208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4"/>
  <c r="J93"/>
  <c r="F93"/>
  <c r="F91"/>
  <c r="E89"/>
  <c r="J20"/>
  <c r="E20"/>
  <c r="F131"/>
  <c r="J19"/>
  <c r="J14"/>
  <c r="J91"/>
  <c r="E7"/>
  <c r="E122"/>
  <c i="2" r="J39"/>
  <c r="J38"/>
  <c i="1" r="AY96"/>
  <c i="2" r="J37"/>
  <c i="1" r="AX96"/>
  <c i="2" r="BI705"/>
  <c r="BH705"/>
  <c r="BG705"/>
  <c r="BF705"/>
  <c r="T705"/>
  <c r="R705"/>
  <c r="P705"/>
  <c r="BI701"/>
  <c r="BH701"/>
  <c r="BG701"/>
  <c r="BF701"/>
  <c r="T701"/>
  <c r="R701"/>
  <c r="P701"/>
  <c r="BI695"/>
  <c r="BH695"/>
  <c r="BG695"/>
  <c r="BF695"/>
  <c r="T695"/>
  <c r="R695"/>
  <c r="P695"/>
  <c r="BI691"/>
  <c r="BH691"/>
  <c r="BG691"/>
  <c r="BF691"/>
  <c r="T691"/>
  <c r="R691"/>
  <c r="P691"/>
  <c r="BI685"/>
  <c r="BH685"/>
  <c r="BG685"/>
  <c r="BF685"/>
  <c r="T685"/>
  <c r="R685"/>
  <c r="P685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69"/>
  <c r="BH669"/>
  <c r="BG669"/>
  <c r="BF669"/>
  <c r="T669"/>
  <c r="R669"/>
  <c r="P669"/>
  <c r="BI666"/>
  <c r="BH666"/>
  <c r="BG666"/>
  <c r="BF666"/>
  <c r="T666"/>
  <c r="R666"/>
  <c r="P666"/>
  <c r="BI663"/>
  <c r="BH663"/>
  <c r="BG663"/>
  <c r="BF663"/>
  <c r="T663"/>
  <c r="R663"/>
  <c r="P663"/>
  <c r="BI659"/>
  <c r="BH659"/>
  <c r="BG659"/>
  <c r="BF659"/>
  <c r="T659"/>
  <c r="R659"/>
  <c r="P659"/>
  <c r="BI655"/>
  <c r="BH655"/>
  <c r="BG655"/>
  <c r="BF655"/>
  <c r="T655"/>
  <c r="R655"/>
  <c r="P655"/>
  <c r="BI650"/>
  <c r="BH650"/>
  <c r="BG650"/>
  <c r="BF650"/>
  <c r="T650"/>
  <c r="R650"/>
  <c r="P650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2"/>
  <c r="BH632"/>
  <c r="BG632"/>
  <c r="BF632"/>
  <c r="T632"/>
  <c r="R632"/>
  <c r="P632"/>
  <c r="BI628"/>
  <c r="BH628"/>
  <c r="BG628"/>
  <c r="BF628"/>
  <c r="T628"/>
  <c r="R628"/>
  <c r="P628"/>
  <c r="BI621"/>
  <c r="BH621"/>
  <c r="BG621"/>
  <c r="BF621"/>
  <c r="T621"/>
  <c r="R621"/>
  <c r="P621"/>
  <c r="BI611"/>
  <c r="BH611"/>
  <c r="BG611"/>
  <c r="BF611"/>
  <c r="T611"/>
  <c r="R611"/>
  <c r="P611"/>
  <c r="BI606"/>
  <c r="BH606"/>
  <c r="BG606"/>
  <c r="BF606"/>
  <c r="T606"/>
  <c r="R606"/>
  <c r="P606"/>
  <c r="BI601"/>
  <c r="BH601"/>
  <c r="BG601"/>
  <c r="BF601"/>
  <c r="T601"/>
  <c r="R601"/>
  <c r="P601"/>
  <c r="BI596"/>
  <c r="BH596"/>
  <c r="BG596"/>
  <c r="BF596"/>
  <c r="T596"/>
  <c r="R596"/>
  <c r="P596"/>
  <c r="BI591"/>
  <c r="BH591"/>
  <c r="BG591"/>
  <c r="BF591"/>
  <c r="T591"/>
  <c r="R591"/>
  <c r="P591"/>
  <c r="BI586"/>
  <c r="BH586"/>
  <c r="BG586"/>
  <c r="BF586"/>
  <c r="T586"/>
  <c r="R586"/>
  <c r="P586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69"/>
  <c r="BH569"/>
  <c r="BG569"/>
  <c r="BF569"/>
  <c r="T569"/>
  <c r="R569"/>
  <c r="P569"/>
  <c r="BI565"/>
  <c r="BH565"/>
  <c r="BG565"/>
  <c r="BF565"/>
  <c r="T565"/>
  <c r="R565"/>
  <c r="P565"/>
  <c r="BI559"/>
  <c r="BH559"/>
  <c r="BG559"/>
  <c r="BF559"/>
  <c r="T559"/>
  <c r="R559"/>
  <c r="P559"/>
  <c r="BI553"/>
  <c r="BH553"/>
  <c r="BG553"/>
  <c r="BF553"/>
  <c r="T553"/>
  <c r="R553"/>
  <c r="P553"/>
  <c r="BI547"/>
  <c r="BH547"/>
  <c r="BG547"/>
  <c r="BF547"/>
  <c r="T547"/>
  <c r="R547"/>
  <c r="P547"/>
  <c r="BI541"/>
  <c r="BH541"/>
  <c r="BG541"/>
  <c r="BF541"/>
  <c r="T541"/>
  <c r="R541"/>
  <c r="P541"/>
  <c r="BI536"/>
  <c r="BH536"/>
  <c r="BG536"/>
  <c r="BF536"/>
  <c r="T536"/>
  <c r="R536"/>
  <c r="P536"/>
  <c r="BI531"/>
  <c r="BH531"/>
  <c r="BG531"/>
  <c r="BF531"/>
  <c r="T531"/>
  <c r="R531"/>
  <c r="P531"/>
  <c r="BI526"/>
  <c r="BH526"/>
  <c r="BG526"/>
  <c r="BF526"/>
  <c r="T526"/>
  <c r="R526"/>
  <c r="P526"/>
  <c r="BI522"/>
  <c r="BH522"/>
  <c r="BG522"/>
  <c r="BF522"/>
  <c r="T522"/>
  <c r="R522"/>
  <c r="P522"/>
  <c r="BI516"/>
  <c r="BH516"/>
  <c r="BG516"/>
  <c r="BF516"/>
  <c r="T516"/>
  <c r="R516"/>
  <c r="P516"/>
  <c r="BI510"/>
  <c r="BH510"/>
  <c r="BG510"/>
  <c r="BF510"/>
  <c r="T510"/>
  <c r="R510"/>
  <c r="P510"/>
  <c r="BI505"/>
  <c r="BH505"/>
  <c r="BG505"/>
  <c r="BF505"/>
  <c r="T505"/>
  <c r="R505"/>
  <c r="P505"/>
  <c r="BI499"/>
  <c r="BH499"/>
  <c r="BG499"/>
  <c r="BF499"/>
  <c r="T499"/>
  <c r="R499"/>
  <c r="P499"/>
  <c r="BI494"/>
  <c r="BH494"/>
  <c r="BG494"/>
  <c r="BF494"/>
  <c r="T494"/>
  <c r="T493"/>
  <c r="R494"/>
  <c r="R493"/>
  <c r="P494"/>
  <c r="P493"/>
  <c r="BI484"/>
  <c r="BH484"/>
  <c r="BG484"/>
  <c r="BF484"/>
  <c r="T484"/>
  <c r="T483"/>
  <c r="R484"/>
  <c r="R483"/>
  <c r="P484"/>
  <c r="P483"/>
  <c r="BI469"/>
  <c r="BH469"/>
  <c r="BG469"/>
  <c r="BF469"/>
  <c r="T469"/>
  <c r="T458"/>
  <c r="R469"/>
  <c r="R458"/>
  <c r="P469"/>
  <c r="P458"/>
  <c r="BI462"/>
  <c r="BH462"/>
  <c r="BG462"/>
  <c r="BF462"/>
  <c r="T462"/>
  <c r="R462"/>
  <c r="P462"/>
  <c r="BI459"/>
  <c r="BH459"/>
  <c r="BG459"/>
  <c r="BF459"/>
  <c r="T459"/>
  <c r="R459"/>
  <c r="P459"/>
  <c r="BI454"/>
  <c r="BH454"/>
  <c r="BG454"/>
  <c r="BF454"/>
  <c r="T454"/>
  <c r="T447"/>
  <c r="R454"/>
  <c r="R447"/>
  <c r="P454"/>
  <c r="P447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35"/>
  <c r="BH435"/>
  <c r="BG435"/>
  <c r="BF435"/>
  <c r="T435"/>
  <c r="R435"/>
  <c r="P435"/>
  <c r="BI432"/>
  <c r="BH432"/>
  <c r="BG432"/>
  <c r="BF432"/>
  <c r="T432"/>
  <c r="R432"/>
  <c r="P432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0"/>
  <c r="BH410"/>
  <c r="BG410"/>
  <c r="BF410"/>
  <c r="T410"/>
  <c r="R410"/>
  <c r="P410"/>
  <c r="BI403"/>
  <c r="BH403"/>
  <c r="BG403"/>
  <c r="BF403"/>
  <c r="T403"/>
  <c r="T402"/>
  <c r="R403"/>
  <c r="R402"/>
  <c r="P403"/>
  <c r="P402"/>
  <c r="BI396"/>
  <c r="BH396"/>
  <c r="BG396"/>
  <c r="BF396"/>
  <c r="T396"/>
  <c r="R396"/>
  <c r="P396"/>
  <c r="BI392"/>
  <c r="BH392"/>
  <c r="BG392"/>
  <c r="BF392"/>
  <c r="T392"/>
  <c r="R392"/>
  <c r="P392"/>
  <c r="BI388"/>
  <c r="BH388"/>
  <c r="BG388"/>
  <c r="BF388"/>
  <c r="T388"/>
  <c r="R388"/>
  <c r="P388"/>
  <c r="BI379"/>
  <c r="BH379"/>
  <c r="BG379"/>
  <c r="BF379"/>
  <c r="T379"/>
  <c r="R379"/>
  <c r="P379"/>
  <c r="BI374"/>
  <c r="BH374"/>
  <c r="BG374"/>
  <c r="BF374"/>
  <c r="T374"/>
  <c r="R374"/>
  <c r="P374"/>
  <c r="BI362"/>
  <c r="BH362"/>
  <c r="BG362"/>
  <c r="BF362"/>
  <c r="T362"/>
  <c r="R362"/>
  <c r="P362"/>
  <c r="BI355"/>
  <c r="BH355"/>
  <c r="BG355"/>
  <c r="BF355"/>
  <c r="T355"/>
  <c r="R355"/>
  <c r="P355"/>
  <c r="BI348"/>
  <c r="BH348"/>
  <c r="BG348"/>
  <c r="BF348"/>
  <c r="T348"/>
  <c r="R348"/>
  <c r="P348"/>
  <c r="BI330"/>
  <c r="BH330"/>
  <c r="BG330"/>
  <c r="BF330"/>
  <c r="T330"/>
  <c r="R330"/>
  <c r="P330"/>
  <c r="BI307"/>
  <c r="BH307"/>
  <c r="BG307"/>
  <c r="BF307"/>
  <c r="T307"/>
  <c r="R307"/>
  <c r="P307"/>
  <c r="BI300"/>
  <c r="BH300"/>
  <c r="BG300"/>
  <c r="BF300"/>
  <c r="T300"/>
  <c r="R300"/>
  <c r="P300"/>
  <c r="BI293"/>
  <c r="BH293"/>
  <c r="BG293"/>
  <c r="BF293"/>
  <c r="T293"/>
  <c r="R293"/>
  <c r="P293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28"/>
  <c r="BH228"/>
  <c r="BG228"/>
  <c r="BF228"/>
  <c r="T228"/>
  <c r="R228"/>
  <c r="P228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77"/>
  <c r="BH177"/>
  <c r="BG177"/>
  <c r="BF177"/>
  <c r="T177"/>
  <c r="R177"/>
  <c r="P177"/>
  <c r="BI170"/>
  <c r="BH170"/>
  <c r="BG170"/>
  <c r="BF170"/>
  <c r="T170"/>
  <c r="R170"/>
  <c r="P170"/>
  <c r="BI169"/>
  <c r="BH169"/>
  <c r="BG169"/>
  <c r="BF169"/>
  <c r="T169"/>
  <c r="R169"/>
  <c r="P169"/>
  <c r="BI163"/>
  <c r="BH163"/>
  <c r="BG163"/>
  <c r="BF163"/>
  <c r="T163"/>
  <c r="R163"/>
  <c r="P163"/>
  <c r="BI152"/>
  <c r="BH152"/>
  <c r="BG152"/>
  <c r="BF152"/>
  <c r="T152"/>
  <c r="R152"/>
  <c r="P152"/>
  <c r="BI143"/>
  <c r="BH143"/>
  <c r="BG143"/>
  <c r="BF143"/>
  <c r="T143"/>
  <c r="R143"/>
  <c r="P143"/>
  <c r="BI141"/>
  <c r="BH141"/>
  <c r="BG141"/>
  <c r="BF141"/>
  <c r="T141"/>
  <c r="R141"/>
  <c r="P141"/>
  <c r="J135"/>
  <c r="J134"/>
  <c r="F134"/>
  <c r="F132"/>
  <c r="E130"/>
  <c r="J94"/>
  <c r="J93"/>
  <c r="F93"/>
  <c r="F91"/>
  <c r="E89"/>
  <c r="J20"/>
  <c r="E20"/>
  <c r="F94"/>
  <c r="J19"/>
  <c r="J14"/>
  <c r="J132"/>
  <c r="E7"/>
  <c r="E126"/>
  <c i="1" r="L90"/>
  <c r="AM90"/>
  <c r="AM89"/>
  <c r="L89"/>
  <c r="AM87"/>
  <c r="L87"/>
  <c r="L85"/>
  <c r="L84"/>
  <c i="2" r="J522"/>
  <c r="J410"/>
  <c r="J170"/>
  <c r="BK641"/>
  <c r="BK269"/>
  <c i="3" r="BK434"/>
  <c r="J139"/>
  <c r="J314"/>
  <c r="BK357"/>
  <c r="BK221"/>
  <c r="J467"/>
  <c r="BK551"/>
  <c r="J551"/>
  <c r="J516"/>
  <c i="4" r="BK171"/>
  <c r="J129"/>
  <c r="J147"/>
  <c i="2" r="J448"/>
  <c r="BK569"/>
  <c r="BK388"/>
  <c r="BK185"/>
  <c r="J691"/>
  <c r="BK637"/>
  <c r="BK547"/>
  <c r="J435"/>
  <c r="BK213"/>
  <c r="BK666"/>
  <c r="BK621"/>
  <c r="J396"/>
  <c r="BK444"/>
  <c r="BK170"/>
  <c r="BK559"/>
  <c r="J261"/>
  <c r="BK403"/>
  <c r="J442"/>
  <c r="J235"/>
  <c r="BK273"/>
  <c i="3" r="BK448"/>
  <c r="J508"/>
  <c r="BK461"/>
  <c r="BK383"/>
  <c i="4" r="BK274"/>
  <c r="BK179"/>
  <c r="BK268"/>
  <c i="5" r="BK235"/>
  <c r="J224"/>
  <c r="J140"/>
  <c r="BK155"/>
  <c r="J199"/>
  <c i="6" r="J149"/>
  <c r="BK465"/>
  <c r="J363"/>
  <c r="J218"/>
  <c r="BK349"/>
  <c r="BK363"/>
  <c r="BK241"/>
  <c i="7" r="J202"/>
  <c r="BK148"/>
  <c i="8" r="BK197"/>
  <c r="BK290"/>
  <c r="J178"/>
  <c r="BK138"/>
  <c r="J231"/>
  <c r="BK343"/>
  <c r="J175"/>
  <c r="J193"/>
  <c i="9" r="BK164"/>
  <c r="BK145"/>
  <c r="BK167"/>
  <c r="BK177"/>
  <c r="BK154"/>
  <c r="J130"/>
  <c i="2" r="J541"/>
  <c r="BK596"/>
  <c r="J454"/>
  <c r="J143"/>
  <c r="BK659"/>
  <c r="J596"/>
  <c r="BK426"/>
  <c r="BK655"/>
  <c r="J574"/>
  <c r="J200"/>
  <c r="J307"/>
  <c r="J565"/>
  <c r="J444"/>
  <c r="J163"/>
  <c r="J238"/>
  <c r="BK396"/>
  <c i="3" r="BK474"/>
  <c r="J231"/>
  <c r="J324"/>
  <c r="J407"/>
  <c r="J151"/>
  <c r="BK178"/>
  <c r="J177"/>
  <c r="J416"/>
  <c r="BK483"/>
  <c r="BK547"/>
  <c r="BK395"/>
  <c i="4" r="BK147"/>
  <c r="J257"/>
  <c i="5" r="BK199"/>
  <c r="J134"/>
  <c r="J131"/>
  <c r="BK145"/>
  <c r="J160"/>
  <c r="BK157"/>
  <c i="6" r="J533"/>
  <c r="J269"/>
  <c r="BK455"/>
  <c r="BK458"/>
  <c r="BK252"/>
  <c r="BK396"/>
  <c r="BK516"/>
  <c r="J421"/>
  <c r="BK303"/>
  <c r="J208"/>
  <c r="J303"/>
  <c r="J201"/>
  <c i="7" r="BK190"/>
  <c r="J188"/>
  <c r="J186"/>
  <c r="J183"/>
  <c r="J174"/>
  <c r="BK172"/>
  <c r="J162"/>
  <c r="BK160"/>
  <c r="J146"/>
  <c r="BK194"/>
  <c r="BK140"/>
  <c i="8" r="BK184"/>
  <c r="J311"/>
  <c r="BK178"/>
  <c r="J212"/>
  <c i="9" r="J124"/>
  <c r="BK136"/>
  <c r="BK161"/>
  <c r="BK183"/>
  <c r="BK151"/>
  <c r="BK180"/>
  <c i="2" r="J601"/>
  <c r="BK680"/>
  <c r="J547"/>
  <c r="J269"/>
  <c r="J680"/>
  <c r="BK601"/>
  <c r="BK469"/>
  <c r="BK238"/>
  <c r="J637"/>
  <c r="BK510"/>
  <c r="BK355"/>
  <c r="J685"/>
  <c r="J526"/>
  <c r="BK422"/>
  <c r="J218"/>
  <c r="J228"/>
  <c r="BK307"/>
  <c r="J141"/>
  <c i="3" r="J600"/>
  <c r="J411"/>
  <c r="BK503"/>
  <c r="BK514"/>
  <c r="BK208"/>
  <c i="4" r="J143"/>
  <c r="J271"/>
  <c i="5" r="J216"/>
  <c r="J212"/>
  <c r="J152"/>
  <c r="BK178"/>
  <c r="BK224"/>
  <c r="J209"/>
  <c i="6" r="BK520"/>
  <c r="BK290"/>
  <c r="BK555"/>
  <c r="BK293"/>
  <c r="BK559"/>
  <c r="J322"/>
  <c r="BK208"/>
  <c r="J235"/>
  <c r="BK493"/>
  <c r="BK415"/>
  <c r="BK322"/>
  <c r="BK180"/>
  <c r="BK476"/>
  <c r="J211"/>
  <c r="J377"/>
  <c r="J137"/>
  <c i="7" r="BK165"/>
  <c r="BK179"/>
  <c r="BK138"/>
  <c r="BK144"/>
  <c i="8" r="BK322"/>
  <c r="J219"/>
  <c r="J244"/>
  <c r="J322"/>
  <c r="J210"/>
  <c r="BK193"/>
  <c r="BK190"/>
  <c r="J281"/>
  <c r="J266"/>
  <c i="9" r="J189"/>
  <c r="J151"/>
  <c i="2" r="BK454"/>
  <c r="J632"/>
  <c r="BK448"/>
  <c r="BK685"/>
  <c r="BK628"/>
  <c r="BK494"/>
  <c r="J695"/>
  <c r="BK526"/>
  <c r="BK435"/>
  <c r="BK235"/>
  <c r="J553"/>
  <c r="J348"/>
  <c r="BK195"/>
  <c r="BK163"/>
  <c r="J205"/>
  <c r="BK261"/>
  <c i="3" r="J442"/>
  <c r="J461"/>
  <c r="J530"/>
  <c r="J383"/>
  <c r="BK318"/>
  <c r="BK145"/>
  <c r="BK278"/>
  <c r="J524"/>
  <c r="J474"/>
  <c r="BK591"/>
  <c r="J569"/>
  <c r="BK587"/>
  <c r="BK248"/>
  <c i="4" r="J179"/>
  <c r="J205"/>
  <c i="5" r="J220"/>
  <c r="J165"/>
  <c r="BK143"/>
  <c r="J143"/>
  <c r="J206"/>
  <c i="6" r="BK506"/>
  <c r="BK266"/>
  <c r="J559"/>
  <c r="J315"/>
  <c r="J173"/>
  <c r="BK503"/>
  <c i="7" r="BK198"/>
  <c r="J181"/>
  <c r="BK167"/>
  <c r="J130"/>
  <c r="J142"/>
  <c r="J205"/>
  <c i="8" r="J222"/>
  <c i="9" r="BK174"/>
  <c r="BK186"/>
  <c r="J137"/>
  <c r="BK170"/>
  <c r="J145"/>
  <c i="2" r="J418"/>
  <c r="BK565"/>
  <c r="BK691"/>
  <c r="BK505"/>
  <c r="J300"/>
  <c r="J190"/>
  <c r="BK143"/>
  <c r="BK223"/>
  <c i="3" r="BK508"/>
  <c r="J395"/>
  <c r="J248"/>
  <c r="BK399"/>
  <c r="BK176"/>
  <c r="J234"/>
  <c r="J213"/>
  <c r="J594"/>
  <c r="BK569"/>
  <c r="J591"/>
  <c r="J560"/>
  <c r="BK467"/>
  <c r="J242"/>
  <c i="4" r="J268"/>
  <c r="BK271"/>
  <c r="BK187"/>
  <c i="5" r="BK194"/>
  <c r="J196"/>
  <c r="J186"/>
  <c r="BK240"/>
  <c i="6" r="J249"/>
  <c r="J510"/>
  <c r="BK269"/>
  <c r="BK543"/>
  <c r="J198"/>
  <c r="J290"/>
  <c r="BK523"/>
  <c r="BK436"/>
  <c r="J283"/>
  <c r="BK190"/>
  <c r="J296"/>
  <c r="J276"/>
  <c i="7" r="J158"/>
  <c r="BK142"/>
  <c r="BK132"/>
  <c r="BK169"/>
  <c r="BK188"/>
  <c r="J128"/>
  <c i="8" r="BK234"/>
  <c r="J138"/>
  <c r="BK170"/>
  <c i="9" r="J143"/>
  <c i="2" r="BK265"/>
  <c r="BK591"/>
  <c r="J462"/>
  <c r="J705"/>
  <c r="BK646"/>
  <c r="BK516"/>
  <c r="J379"/>
  <c r="J663"/>
  <c r="BK531"/>
  <c r="BK141"/>
  <c r="J256"/>
  <c r="BK574"/>
  <c r="BK252"/>
  <c r="J152"/>
  <c r="J388"/>
  <c r="BK256"/>
  <c i="3" r="BK308"/>
  <c r="BK348"/>
  <c r="J535"/>
  <c r="BK213"/>
  <c r="J137"/>
  <c r="J145"/>
  <c r="BK254"/>
  <c r="BK600"/>
  <c r="BK324"/>
  <c r="BK425"/>
  <c r="J226"/>
  <c i="4" r="BK129"/>
  <c r="J140"/>
  <c i="5" r="J173"/>
  <c r="BK196"/>
  <c i="6" r="BK335"/>
  <c r="BK403"/>
  <c r="BK490"/>
  <c r="J328"/>
  <c r="BK245"/>
  <c r="J335"/>
  <c r="BK389"/>
  <c r="BK410"/>
  <c i="7" r="J167"/>
  <c r="J150"/>
  <c r="BK152"/>
  <c r="BK154"/>
  <c r="J138"/>
  <c r="BK192"/>
  <c i="8" r="BK334"/>
  <c r="J247"/>
  <c r="BK271"/>
  <c r="J334"/>
  <c r="BK299"/>
  <c r="BK247"/>
  <c r="J306"/>
  <c r="BK331"/>
  <c r="J349"/>
  <c i="2" r="J674"/>
  <c r="BK536"/>
  <c r="BK330"/>
  <c r="BK701"/>
  <c r="J666"/>
  <c r="J569"/>
  <c r="BK459"/>
  <c r="J330"/>
  <c r="BK669"/>
  <c r="J628"/>
  <c r="J505"/>
  <c r="BK152"/>
  <c r="J273"/>
  <c r="J536"/>
  <c r="BK462"/>
  <c r="BK228"/>
  <c r="J247"/>
  <c r="J392"/>
  <c r="J195"/>
  <c i="3" r="J503"/>
  <c r="J178"/>
  <c r="BK442"/>
  <c r="BK187"/>
  <c r="J157"/>
  <c r="J294"/>
  <c r="BK578"/>
  <c r="BK560"/>
  <c r="BK524"/>
  <c r="BK411"/>
  <c r="J399"/>
  <c i="5" r="BK186"/>
  <c i="6" r="BK537"/>
  <c r="BK400"/>
  <c r="BK527"/>
  <c r="BK296"/>
  <c r="J465"/>
  <c r="J245"/>
  <c r="J383"/>
  <c i="7" r="J196"/>
  <c r="BK205"/>
  <c r="BK174"/>
  <c r="J194"/>
  <c r="J144"/>
  <c i="8" r="BK306"/>
  <c r="J217"/>
  <c r="BK202"/>
  <c r="BK285"/>
  <c r="J133"/>
  <c r="J271"/>
  <c r="J170"/>
  <c r="J331"/>
  <c i="2" r="BK362"/>
  <c r="J362"/>
  <c i="3" r="J391"/>
  <c r="J488"/>
  <c r="J434"/>
  <c r="J318"/>
  <c i="4" r="J131"/>
  <c r="J227"/>
  <c r="BK131"/>
  <c i="5" r="J145"/>
  <c r="J189"/>
  <c r="BK212"/>
  <c r="BK244"/>
  <c r="J157"/>
  <c r="J235"/>
  <c i="6" r="J490"/>
  <c r="BK161"/>
  <c r="BK377"/>
  <c r="J190"/>
  <c r="J415"/>
  <c r="BK221"/>
  <c r="J252"/>
  <c r="J506"/>
  <c r="J407"/>
  <c r="J259"/>
  <c r="J498"/>
  <c r="BK315"/>
  <c r="J161"/>
  <c r="BK448"/>
  <c r="J479"/>
  <c i="7" r="J156"/>
  <c r="J160"/>
  <c r="BK158"/>
  <c r="J179"/>
  <c r="J136"/>
  <c i="8" r="BK266"/>
  <c r="BK349"/>
  <c r="J319"/>
  <c r="BK162"/>
  <c r="BK150"/>
  <c i="9" r="J134"/>
  <c i="2" r="J577"/>
  <c r="J641"/>
  <c r="J459"/>
  <c r="BK705"/>
  <c r="BK677"/>
  <c r="BK553"/>
  <c r="BK442"/>
  <c r="BK247"/>
  <c r="J659"/>
  <c r="BK606"/>
  <c r="BK218"/>
  <c r="BK300"/>
  <c r="J586"/>
  <c r="J516"/>
  <c r="J426"/>
  <c r="J169"/>
  <c r="J422"/>
  <c r="J265"/>
  <c i="3" r="BK522"/>
  <c r="BK416"/>
  <c r="BK151"/>
  <c r="J200"/>
  <c r="BK387"/>
  <c r="BK331"/>
  <c r="BK234"/>
  <c r="BK541"/>
  <c r="J547"/>
  <c r="J522"/>
  <c r="BK294"/>
  <c r="BK137"/>
  <c i="4" r="BK205"/>
  <c r="BK143"/>
  <c i="5" r="J155"/>
  <c r="J178"/>
  <c r="BK247"/>
  <c r="BK173"/>
  <c r="BK148"/>
  <c i="6" r="BK407"/>
  <c r="BK183"/>
  <c r="J448"/>
  <c r="J555"/>
  <c r="J266"/>
  <c r="BK470"/>
  <c r="BK328"/>
  <c r="J527"/>
  <c r="J470"/>
  <c r="BK255"/>
  <c r="BK479"/>
  <c r="BK259"/>
  <c r="BK312"/>
  <c r="J396"/>
  <c i="7" r="J165"/>
  <c r="BK202"/>
  <c r="J190"/>
  <c r="J132"/>
  <c r="BK134"/>
  <c r="BK186"/>
  <c r="J154"/>
  <c r="J176"/>
  <c r="BK130"/>
  <c i="8" r="BK281"/>
  <c r="J197"/>
  <c r="J190"/>
  <c r="BK251"/>
  <c r="BK242"/>
  <c r="J340"/>
  <c r="J258"/>
  <c r="J162"/>
  <c r="J251"/>
  <c r="BK244"/>
  <c r="J156"/>
  <c i="9" r="BK130"/>
  <c r="J154"/>
  <c r="J139"/>
  <c r="BK134"/>
  <c r="J180"/>
  <c r="J161"/>
  <c r="BK149"/>
  <c i="2" r="BK522"/>
  <c r="BK663"/>
  <c r="BK541"/>
  <c r="BK432"/>
  <c r="J701"/>
  <c r="BK650"/>
  <c r="J606"/>
  <c r="BK499"/>
  <c r="BK348"/>
  <c r="J677"/>
  <c r="J650"/>
  <c r="J591"/>
  <c r="J355"/>
  <c r="BK392"/>
  <c r="J252"/>
  <c r="BK577"/>
  <c r="BK484"/>
  <c r="J403"/>
  <c r="J223"/>
  <c r="J581"/>
  <c r="BK169"/>
  <c r="BK374"/>
  <c i="1" r="AS95"/>
  <c i="3" r="J403"/>
  <c r="J191"/>
  <c r="J378"/>
  <c r="J176"/>
  <c r="BK374"/>
  <c r="J254"/>
  <c r="J352"/>
  <c r="BK139"/>
  <c r="BK161"/>
  <c r="BK194"/>
  <c r="BK455"/>
  <c r="BK535"/>
  <c r="J541"/>
  <c r="J357"/>
  <c r="BK157"/>
  <c i="4" r="BK227"/>
  <c r="J163"/>
  <c r="BK163"/>
  <c i="5" r="BK189"/>
  <c r="BK137"/>
  <c r="J162"/>
  <c r="BK206"/>
  <c r="BK162"/>
  <c r="J244"/>
  <c r="J240"/>
  <c r="BK203"/>
  <c i="6" r="J523"/>
  <c r="BK383"/>
  <c r="BK137"/>
  <c r="BK498"/>
  <c r="J312"/>
  <c r="BK198"/>
  <c r="J503"/>
  <c r="J228"/>
  <c r="J436"/>
  <c r="J537"/>
  <c r="J520"/>
  <c r="J441"/>
  <c r="J403"/>
  <c r="BK276"/>
  <c r="BK149"/>
  <c r="BK393"/>
  <c r="J493"/>
  <c r="BK421"/>
  <c r="BK249"/>
  <c r="BK218"/>
  <c i="7" r="J148"/>
  <c r="BK146"/>
  <c r="J192"/>
  <c r="J134"/>
  <c r="BK196"/>
  <c r="J169"/>
  <c r="BK150"/>
  <c r="BK183"/>
  <c i="8" r="J302"/>
  <c r="BK222"/>
  <c r="J304"/>
  <c r="J150"/>
  <c r="BK258"/>
  <c r="BK205"/>
  <c r="J239"/>
  <c r="J166"/>
  <c r="J285"/>
  <c r="J236"/>
  <c r="J234"/>
  <c r="J343"/>
  <c i="9" r="BK143"/>
  <c r="BK147"/>
  <c r="BK139"/>
  <c r="BK127"/>
  <c r="J167"/>
  <c r="BK157"/>
  <c i="2" r="J185"/>
  <c r="BK632"/>
  <c r="J499"/>
  <c i="3" r="J221"/>
  <c r="J340"/>
  <c r="BK403"/>
  <c r="BK352"/>
  <c r="BK314"/>
  <c r="BK191"/>
  <c r="J208"/>
  <c r="J374"/>
  <c r="J425"/>
  <c r="J387"/>
  <c r="BK407"/>
  <c r="J194"/>
  <c i="4" r="J274"/>
  <c r="BK140"/>
  <c i="5" r="BK140"/>
  <c r="BK216"/>
  <c r="J148"/>
  <c r="J194"/>
  <c r="BK220"/>
  <c i="6" r="J516"/>
  <c r="J180"/>
  <c r="J410"/>
  <c r="BK235"/>
  <c r="BK441"/>
  <c r="BK201"/>
  <c i="7" r="BK200"/>
  <c r="J172"/>
  <c i="8" r="BK249"/>
  <c r="J144"/>
  <c r="J184"/>
  <c r="BK236"/>
  <c r="J290"/>
  <c r="J205"/>
  <c i="9" r="J186"/>
  <c r="BK137"/>
  <c r="BK124"/>
  <c r="J164"/>
  <c i="2" r="BK581"/>
  <c r="J611"/>
  <c r="J510"/>
  <c r="BK205"/>
  <c r="J669"/>
  <c r="BK611"/>
  <c r="J484"/>
  <c r="BK293"/>
  <c r="BK674"/>
  <c r="J177"/>
  <c i="3" r="BK488"/>
  <c r="J491"/>
  <c r="J187"/>
  <c r="BK340"/>
  <c r="BK261"/>
  <c r="J331"/>
  <c r="J161"/>
  <c r="BK177"/>
  <c r="BK594"/>
  <c r="J587"/>
  <c r="BK530"/>
  <c i="5" r="BK131"/>
  <c r="J137"/>
  <c i="6" r="J458"/>
  <c r="J221"/>
  <c r="J255"/>
  <c r="J400"/>
  <c r="J241"/>
  <c r="J293"/>
  <c r="BK510"/>
  <c r="J393"/>
  <c r="BK173"/>
  <c r="J455"/>
  <c r="BK562"/>
  <c r="J349"/>
  <c i="7" r="BK162"/>
  <c r="BK128"/>
  <c r="J200"/>
  <c r="J152"/>
  <c r="J140"/>
  <c i="8" r="J249"/>
  <c r="BK175"/>
  <c r="BK133"/>
  <c r="BK231"/>
  <c r="BK212"/>
  <c r="J299"/>
  <c r="BK217"/>
  <c r="BK319"/>
  <c i="9" r="J183"/>
  <c r="J127"/>
  <c r="J147"/>
  <c r="J192"/>
  <c r="J157"/>
  <c r="J136"/>
  <c i="2" r="J293"/>
  <c r="BK586"/>
  <c r="J494"/>
  <c r="BK379"/>
  <c r="BK190"/>
  <c r="BK695"/>
  <c r="J655"/>
  <c r="J621"/>
  <c r="J531"/>
  <c r="J432"/>
  <c r="BK200"/>
  <c r="J646"/>
  <c r="J559"/>
  <c r="J374"/>
  <c r="BK418"/>
  <c i="1" r="AS99"/>
  <c i="2" r="J469"/>
  <c r="J242"/>
  <c r="BK177"/>
  <c r="BK242"/>
  <c r="BK410"/>
  <c r="J213"/>
  <c i="3" r="J514"/>
  <c r="J261"/>
  <c r="BK391"/>
  <c r="BK242"/>
  <c r="J348"/>
  <c r="BK378"/>
  <c r="BK226"/>
  <c r="J308"/>
  <c r="BK231"/>
  <c r="BK491"/>
  <c r="J455"/>
  <c r="J278"/>
  <c r="BK516"/>
  <c r="J578"/>
  <c r="J448"/>
  <c r="J483"/>
  <c r="BK200"/>
  <c i="4" r="J187"/>
  <c r="J171"/>
  <c r="BK257"/>
  <c i="5" r="BK160"/>
  <c r="J203"/>
  <c r="BK134"/>
  <c r="BK165"/>
  <c r="J247"/>
  <c r="BK209"/>
  <c r="BK152"/>
  <c i="6" r="J562"/>
  <c r="BK228"/>
  <c r="J543"/>
  <c r="J389"/>
  <c r="BK211"/>
  <c r="J476"/>
  <c r="BK283"/>
  <c r="J183"/>
  <c r="BK533"/>
  <c i="7" r="J198"/>
  <c r="BK136"/>
  <c r="BK176"/>
  <c r="BK181"/>
  <c r="BK156"/>
  <c i="8" r="BK311"/>
  <c r="BK239"/>
  <c r="BK156"/>
  <c r="BK144"/>
  <c r="BK304"/>
  <c r="J202"/>
  <c r="BK210"/>
  <c r="BK302"/>
  <c r="BK219"/>
  <c r="J242"/>
  <c r="BK340"/>
  <c r="BK166"/>
  <c i="9" r="J149"/>
  <c r="J170"/>
  <c r="J177"/>
  <c r="BK189"/>
  <c r="J174"/>
  <c r="BK192"/>
  <c i="2" l="1" r="R140"/>
  <c r="BK498"/>
  <c r="J498"/>
  <c r="J110"/>
  <c r="T580"/>
  <c i="3" r="R136"/>
  <c r="R415"/>
  <c r="BK590"/>
  <c r="J590"/>
  <c r="J112"/>
  <c i="4" r="BK146"/>
  <c r="J146"/>
  <c r="J101"/>
  <c i="5" r="P202"/>
  <c i="6" r="P258"/>
  <c i="8" r="R196"/>
  <c r="P270"/>
  <c r="R321"/>
  <c r="R309"/>
  <c r="P132"/>
  <c r="T321"/>
  <c r="T309"/>
  <c i="9" r="P133"/>
  <c i="2" r="T194"/>
  <c i="3" r="P136"/>
  <c r="R339"/>
  <c r="R507"/>
  <c i="4" r="T128"/>
  <c i="5" r="P130"/>
  <c r="P129"/>
  <c i="6" r="T376"/>
  <c r="BK536"/>
  <c r="J536"/>
  <c r="J112"/>
  <c i="9" r="T123"/>
  <c i="2" r="BK409"/>
  <c r="J409"/>
  <c r="J104"/>
  <c r="P580"/>
  <c r="R694"/>
  <c i="3" r="P241"/>
  <c r="P377"/>
  <c r="BK550"/>
  <c r="J550"/>
  <c r="J111"/>
  <c i="4" r="P146"/>
  <c i="5" r="BK202"/>
  <c r="J202"/>
  <c r="J101"/>
  <c i="6" r="T136"/>
  <c r="R475"/>
  <c r="BK497"/>
  <c r="BK496"/>
  <c r="J496"/>
  <c r="J109"/>
  <c r="BK526"/>
  <c r="J526"/>
  <c r="J111"/>
  <c i="7" r="P164"/>
  <c r="R185"/>
  <c i="8" r="BK321"/>
  <c r="J321"/>
  <c r="J109"/>
  <c i="2" r="BK194"/>
  <c r="J194"/>
  <c r="J101"/>
  <c r="P498"/>
  <c r="R580"/>
  <c r="BK694"/>
  <c r="J694"/>
  <c r="J116"/>
  <c i="3" r="P212"/>
  <c r="T415"/>
  <c r="P590"/>
  <c i="4" r="R267"/>
  <c i="5" r="R202"/>
  <c i="6" r="R136"/>
  <c r="T295"/>
  <c r="R376"/>
  <c r="R388"/>
  <c r="R435"/>
  <c r="T475"/>
  <c r="P497"/>
  <c r="P526"/>
  <c i="8" r="P321"/>
  <c r="P309"/>
  <c i="9" r="BK133"/>
  <c r="J133"/>
  <c r="J99"/>
  <c i="2" r="T140"/>
  <c r="T525"/>
  <c r="T662"/>
  <c i="3" r="BK241"/>
  <c r="J241"/>
  <c r="J102"/>
  <c r="BK339"/>
  <c r="J339"/>
  <c r="J104"/>
  <c r="R590"/>
  <c i="4" r="T146"/>
  <c r="BK267"/>
  <c r="J267"/>
  <c r="J104"/>
  <c i="5" r="T130"/>
  <c r="R239"/>
  <c r="R238"/>
  <c i="6" r="R258"/>
  <c i="7" r="T127"/>
  <c r="BK178"/>
  <c r="J178"/>
  <c r="J102"/>
  <c i="8" r="R132"/>
  <c r="P289"/>
  <c r="P288"/>
  <c i="9" r="R133"/>
  <c i="2" r="R194"/>
  <c r="R568"/>
  <c r="P662"/>
  <c i="3" r="T136"/>
  <c r="P339"/>
  <c r="T590"/>
  <c i="4" r="BK128"/>
  <c i="6" r="BK376"/>
  <c r="J376"/>
  <c r="J103"/>
  <c i="7" r="R127"/>
  <c r="T171"/>
  <c i="8" r="R189"/>
  <c i="9" r="T133"/>
  <c i="2" r="P409"/>
  <c r="R498"/>
  <c r="T631"/>
  <c i="3" r="BK415"/>
  <c r="J415"/>
  <c r="J106"/>
  <c r="P550"/>
  <c i="5" r="BK130"/>
  <c r="J130"/>
  <c r="J100"/>
  <c r="T239"/>
  <c r="T238"/>
  <c i="6" r="T258"/>
  <c r="T526"/>
  <c i="7" r="R164"/>
  <c r="T185"/>
  <c i="8" r="BK196"/>
  <c r="J196"/>
  <c r="J101"/>
  <c i="9" r="R123"/>
  <c i="2" r="R246"/>
  <c r="BK525"/>
  <c r="J525"/>
  <c r="J111"/>
  <c r="R631"/>
  <c i="3" r="R212"/>
  <c r="T377"/>
  <c r="R550"/>
  <c i="4" r="P267"/>
  <c i="6" r="BK136"/>
  <c r="J136"/>
  <c r="J100"/>
  <c r="BK295"/>
  <c r="J295"/>
  <c r="J102"/>
  <c r="BK388"/>
  <c r="J388"/>
  <c r="J104"/>
  <c r="BK435"/>
  <c r="J435"/>
  <c r="J106"/>
  <c i="7" r="P127"/>
  <c r="R171"/>
  <c r="T178"/>
  <c i="8" r="BK132"/>
  <c r="P189"/>
  <c r="BK270"/>
  <c r="J270"/>
  <c r="J103"/>
  <c i="9" r="BK123"/>
  <c r="T142"/>
  <c i="2" r="T246"/>
  <c r="P568"/>
  <c r="R662"/>
  <c i="3" r="T212"/>
  <c r="BK377"/>
  <c r="J377"/>
  <c r="J105"/>
  <c r="T507"/>
  <c i="4" r="R128"/>
  <c i="5" r="R130"/>
  <c r="R129"/>
  <c r="R128"/>
  <c i="6" r="T435"/>
  <c r="P475"/>
  <c r="P489"/>
  <c r="T497"/>
  <c i="7" r="BK171"/>
  <c r="J171"/>
  <c r="J101"/>
  <c r="R178"/>
  <c i="8" r="P196"/>
  <c r="R270"/>
  <c i="9" r="P123"/>
  <c r="BK142"/>
  <c r="J142"/>
  <c r="J100"/>
  <c r="BK160"/>
  <c r="J160"/>
  <c r="J101"/>
  <c i="2" r="BK140"/>
  <c r="J140"/>
  <c r="J100"/>
  <c r="T409"/>
  <c r="P525"/>
  <c r="T568"/>
  <c r="T694"/>
  <c i="3" r="R241"/>
  <c r="R377"/>
  <c r="P507"/>
  <c r="P506"/>
  <c i="4" r="P128"/>
  <c r="P127"/>
  <c r="P126"/>
  <c i="1" r="AU98"/>
  <c i="5" r="P239"/>
  <c r="P238"/>
  <c i="6" r="P388"/>
  <c r="BK489"/>
  <c r="J489"/>
  <c r="J108"/>
  <c r="T489"/>
  <c r="T536"/>
  <c i="7" r="BK127"/>
  <c r="J127"/>
  <c r="J99"/>
  <c r="P171"/>
  <c r="P178"/>
  <c i="9" r="R142"/>
  <c i="2" r="P246"/>
  <c r="BK580"/>
  <c r="J580"/>
  <c r="J113"/>
  <c r="P694"/>
  <c i="3" r="BK212"/>
  <c r="J212"/>
  <c r="J101"/>
  <c r="BK507"/>
  <c r="J507"/>
  <c r="J110"/>
  <c i="4" r="R146"/>
  <c i="6" r="R295"/>
  <c i="8" r="T132"/>
  <c r="R289"/>
  <c r="R288"/>
  <c i="9" r="P142"/>
  <c i="2" r="P194"/>
  <c r="R525"/>
  <c r="P631"/>
  <c i="3" r="T339"/>
  <c r="T550"/>
  <c i="5" r="T202"/>
  <c i="6" r="P136"/>
  <c r="P135"/>
  <c r="P295"/>
  <c r="P376"/>
  <c r="T388"/>
  <c r="P435"/>
  <c r="R497"/>
  <c r="R526"/>
  <c i="7" r="T164"/>
  <c r="P185"/>
  <c i="8" r="BK189"/>
  <c r="J189"/>
  <c r="J100"/>
  <c r="T270"/>
  <c r="T289"/>
  <c r="T288"/>
  <c i="9" r="P160"/>
  <c i="2" r="BK246"/>
  <c r="J246"/>
  <c r="J102"/>
  <c r="BK568"/>
  <c r="J568"/>
  <c r="J112"/>
  <c r="BK662"/>
  <c r="J662"/>
  <c r="J115"/>
  <c i="3" r="T241"/>
  <c i="4" r="T267"/>
  <c i="5" r="BK239"/>
  <c r="J239"/>
  <c r="J106"/>
  <c i="6" r="BK258"/>
  <c r="J258"/>
  <c r="J101"/>
  <c r="BK475"/>
  <c r="J475"/>
  <c r="J107"/>
  <c r="R489"/>
  <c r="P536"/>
  <c i="8" r="T189"/>
  <c r="BK289"/>
  <c r="J289"/>
  <c r="J106"/>
  <c i="9" r="R160"/>
  <c i="2" r="P140"/>
  <c r="P139"/>
  <c r="R409"/>
  <c r="T498"/>
  <c r="BK631"/>
  <c r="J631"/>
  <c r="J114"/>
  <c i="3" r="BK136"/>
  <c r="P415"/>
  <c i="6" r="R536"/>
  <c i="7" r="BK164"/>
  <c r="J164"/>
  <c r="J100"/>
  <c r="BK185"/>
  <c r="J185"/>
  <c r="J103"/>
  <c i="8" r="T196"/>
  <c i="9" r="T160"/>
  <c i="2" r="BK402"/>
  <c r="J402"/>
  <c r="J103"/>
  <c i="8" r="BK265"/>
  <c r="J265"/>
  <c r="J102"/>
  <c i="2" r="BK458"/>
  <c r="J458"/>
  <c r="J106"/>
  <c i="3" r="BK487"/>
  <c r="J487"/>
  <c r="J107"/>
  <c r="BK502"/>
  <c r="J502"/>
  <c r="J108"/>
  <c i="5" r="BK219"/>
  <c r="J219"/>
  <c r="J102"/>
  <c i="8" r="BK284"/>
  <c r="J284"/>
  <c r="J104"/>
  <c i="4" r="BK204"/>
  <c r="J204"/>
  <c r="J102"/>
  <c i="5" r="BK223"/>
  <c r="J223"/>
  <c r="J103"/>
  <c i="6" r="BK420"/>
  <c r="J420"/>
  <c r="J105"/>
  <c i="7" r="BK204"/>
  <c r="J204"/>
  <c r="J104"/>
  <c i="8" r="BK183"/>
  <c r="J183"/>
  <c r="J99"/>
  <c r="BK310"/>
  <c r="BK309"/>
  <c r="J309"/>
  <c r="J107"/>
  <c r="BK348"/>
  <c r="J348"/>
  <c r="J110"/>
  <c i="2" r="BK483"/>
  <c r="J483"/>
  <c r="J107"/>
  <c i="5" r="BK234"/>
  <c r="J234"/>
  <c r="J104"/>
  <c i="3" r="BK330"/>
  <c r="J330"/>
  <c r="J103"/>
  <c i="2" r="BK447"/>
  <c r="J447"/>
  <c r="J105"/>
  <c r="BK493"/>
  <c r="J493"/>
  <c r="J108"/>
  <c i="9" r="BE177"/>
  <c i="8" r="J132"/>
  <c r="J98"/>
  <c i="9" r="BE180"/>
  <c r="BE143"/>
  <c r="F92"/>
  <c r="BE167"/>
  <c r="BE192"/>
  <c r="BE134"/>
  <c r="BE145"/>
  <c r="E111"/>
  <c r="BE127"/>
  <c r="BE130"/>
  <c r="BE149"/>
  <c r="BE151"/>
  <c r="BE174"/>
  <c i="8" r="J310"/>
  <c r="J108"/>
  <c i="9" r="J115"/>
  <c r="BE136"/>
  <c r="BE147"/>
  <c r="BE154"/>
  <c r="BE157"/>
  <c r="BE170"/>
  <c r="BE183"/>
  <c r="BE137"/>
  <c r="BE164"/>
  <c r="BE124"/>
  <c r="BE161"/>
  <c r="BE186"/>
  <c r="BE189"/>
  <c i="8" r="BK288"/>
  <c r="J288"/>
  <c r="J105"/>
  <c i="9" r="BE139"/>
  <c i="8" r="E85"/>
  <c r="BE281"/>
  <c r="BE349"/>
  <c r="BE290"/>
  <c r="BE343"/>
  <c r="BE217"/>
  <c r="BE202"/>
  <c r="BE311"/>
  <c i="7" r="BK126"/>
  <c r="BK125"/>
  <c r="J125"/>
  <c r="J97"/>
  <c i="8" r="BE210"/>
  <c r="BE251"/>
  <c r="BE162"/>
  <c r="BE190"/>
  <c r="BE249"/>
  <c r="BE184"/>
  <c r="BE222"/>
  <c r="BE234"/>
  <c r="BE242"/>
  <c r="BE258"/>
  <c r="BE266"/>
  <c r="BE271"/>
  <c r="BE304"/>
  <c r="BE306"/>
  <c r="BE319"/>
  <c r="BE322"/>
  <c r="BE331"/>
  <c r="BE334"/>
  <c r="BE144"/>
  <c r="BE178"/>
  <c r="BE205"/>
  <c r="J89"/>
  <c r="BE138"/>
  <c r="BE156"/>
  <c r="BE170"/>
  <c r="BE175"/>
  <c r="BE197"/>
  <c r="BE219"/>
  <c r="BE239"/>
  <c r="BE247"/>
  <c r="BE302"/>
  <c r="F92"/>
  <c r="BE166"/>
  <c r="BE193"/>
  <c r="BE236"/>
  <c r="BE299"/>
  <c r="BE340"/>
  <c r="BE133"/>
  <c r="BE150"/>
  <c r="BE212"/>
  <c r="BE231"/>
  <c r="BE244"/>
  <c r="BE285"/>
  <c i="7" r="BE128"/>
  <c r="BE144"/>
  <c r="BE167"/>
  <c r="BE169"/>
  <c r="BE172"/>
  <c r="BE179"/>
  <c i="6" r="BK135"/>
  <c r="J135"/>
  <c r="J99"/>
  <c r="J497"/>
  <c r="J110"/>
  <c i="7" r="F92"/>
  <c r="BE160"/>
  <c r="BE130"/>
  <c r="BE140"/>
  <c r="BE205"/>
  <c r="BE188"/>
  <c r="BE202"/>
  <c r="BE181"/>
  <c r="BE196"/>
  <c r="BE186"/>
  <c r="BE192"/>
  <c r="BE154"/>
  <c r="J89"/>
  <c r="BE142"/>
  <c r="BE146"/>
  <c r="BE150"/>
  <c r="BE156"/>
  <c r="BE158"/>
  <c r="BE176"/>
  <c r="BE136"/>
  <c r="BE148"/>
  <c r="E85"/>
  <c r="BE132"/>
  <c r="BE174"/>
  <c r="BE134"/>
  <c r="BE138"/>
  <c r="BE198"/>
  <c r="BE152"/>
  <c r="BE162"/>
  <c r="BE165"/>
  <c r="BE183"/>
  <c r="BE190"/>
  <c r="BE194"/>
  <c r="BE200"/>
  <c i="5" r="BK129"/>
  <c r="J129"/>
  <c r="J99"/>
  <c i="6" r="BE415"/>
  <c r="J128"/>
  <c r="BE228"/>
  <c r="BE249"/>
  <c r="BE322"/>
  <c r="BE241"/>
  <c r="BE266"/>
  <c r="BE421"/>
  <c r="BE458"/>
  <c r="BE510"/>
  <c r="BE555"/>
  <c r="BE410"/>
  <c r="E85"/>
  <c r="BE180"/>
  <c r="BE470"/>
  <c r="BE479"/>
  <c r="BE527"/>
  <c r="BE245"/>
  <c r="BE290"/>
  <c r="BE335"/>
  <c r="BE403"/>
  <c r="BE465"/>
  <c r="BE498"/>
  <c r="BE506"/>
  <c r="BE520"/>
  <c i="5" r="BK238"/>
  <c r="J238"/>
  <c r="J105"/>
  <c i="6" r="BE137"/>
  <c r="BE198"/>
  <c r="BE221"/>
  <c r="BE255"/>
  <c r="BE269"/>
  <c r="BE377"/>
  <c r="BE396"/>
  <c r="BE190"/>
  <c r="BE235"/>
  <c r="BE315"/>
  <c r="BE389"/>
  <c r="BE503"/>
  <c r="BE259"/>
  <c r="BE349"/>
  <c r="BE383"/>
  <c r="BE400"/>
  <c r="BE161"/>
  <c r="BE211"/>
  <c r="BE252"/>
  <c r="BE328"/>
  <c r="BE448"/>
  <c r="F94"/>
  <c r="BE173"/>
  <c r="BE201"/>
  <c r="BE276"/>
  <c r="BE407"/>
  <c r="BE455"/>
  <c r="BE523"/>
  <c r="BE537"/>
  <c r="BE562"/>
  <c r="BE149"/>
  <c r="BE183"/>
  <c r="BE208"/>
  <c r="BE218"/>
  <c r="BE283"/>
  <c r="BE363"/>
  <c r="BE436"/>
  <c r="BE476"/>
  <c r="BE490"/>
  <c r="BE516"/>
  <c r="BE533"/>
  <c r="BE559"/>
  <c r="BE293"/>
  <c r="BE296"/>
  <c r="BE303"/>
  <c r="BE312"/>
  <c r="BE393"/>
  <c r="BE441"/>
  <c r="BE493"/>
  <c r="BE543"/>
  <c i="5" r="BE134"/>
  <c r="BE199"/>
  <c r="BE212"/>
  <c r="BE216"/>
  <c r="BE235"/>
  <c r="BE157"/>
  <c r="J91"/>
  <c r="BE137"/>
  <c r="BE152"/>
  <c r="BE244"/>
  <c r="BE145"/>
  <c r="BE162"/>
  <c r="BE140"/>
  <c r="BE247"/>
  <c i="4" r="J128"/>
  <c r="J100"/>
  <c i="5" r="BE203"/>
  <c r="BE160"/>
  <c r="BE178"/>
  <c r="BE194"/>
  <c r="BE206"/>
  <c r="E85"/>
  <c r="BE189"/>
  <c r="F94"/>
  <c r="BE220"/>
  <c r="BE143"/>
  <c r="BE155"/>
  <c r="BE173"/>
  <c r="BE186"/>
  <c r="BE209"/>
  <c r="BE240"/>
  <c r="BE131"/>
  <c r="BE148"/>
  <c r="BE165"/>
  <c r="BE196"/>
  <c r="BE224"/>
  <c i="4" r="J91"/>
  <c r="BE205"/>
  <c i="3" r="J136"/>
  <c r="J100"/>
  <c i="4" r="BE163"/>
  <c r="BE187"/>
  <c r="BE227"/>
  <c r="E85"/>
  <c r="BE179"/>
  <c r="BE143"/>
  <c r="BE257"/>
  <c r="BE274"/>
  <c i="3" r="BK506"/>
  <c r="J506"/>
  <c r="J109"/>
  <c i="4" r="F123"/>
  <c r="BE129"/>
  <c r="BE147"/>
  <c r="BE171"/>
  <c r="BE268"/>
  <c r="BE271"/>
  <c r="BE131"/>
  <c r="BE140"/>
  <c i="3" r="BE145"/>
  <c r="BE161"/>
  <c r="BE176"/>
  <c r="BE178"/>
  <c r="BE187"/>
  <c r="BE213"/>
  <c r="BE231"/>
  <c r="BE352"/>
  <c r="BE378"/>
  <c r="BE403"/>
  <c r="BE416"/>
  <c r="BE448"/>
  <c r="BE569"/>
  <c r="BE348"/>
  <c r="BE395"/>
  <c r="BE508"/>
  <c r="BE516"/>
  <c r="BE530"/>
  <c r="BE587"/>
  <c r="BE600"/>
  <c r="BE399"/>
  <c r="BE434"/>
  <c r="BE442"/>
  <c r="BE474"/>
  <c r="BE488"/>
  <c r="BE578"/>
  <c r="BE591"/>
  <c r="BE594"/>
  <c r="BE139"/>
  <c r="BE151"/>
  <c r="BE461"/>
  <c i="2" r="BK139"/>
  <c r="J139"/>
  <c r="J99"/>
  <c i="3" r="BE425"/>
  <c r="BE491"/>
  <c r="BE391"/>
  <c r="BE503"/>
  <c r="BE560"/>
  <c r="BE407"/>
  <c r="BE514"/>
  <c r="BE551"/>
  <c r="BE294"/>
  <c r="BE137"/>
  <c r="BE221"/>
  <c r="J128"/>
  <c r="BE157"/>
  <c r="BE208"/>
  <c r="BE242"/>
  <c r="BE261"/>
  <c r="BE357"/>
  <c r="BE374"/>
  <c r="BE383"/>
  <c r="BE226"/>
  <c r="BE278"/>
  <c r="E85"/>
  <c r="BE308"/>
  <c r="BE314"/>
  <c r="F94"/>
  <c r="BE177"/>
  <c r="BE191"/>
  <c r="BE194"/>
  <c r="BE200"/>
  <c r="BE318"/>
  <c r="BE324"/>
  <c r="BE483"/>
  <c r="BE541"/>
  <c i="2" r="BK497"/>
  <c r="J497"/>
  <c r="J109"/>
  <c i="3" r="BE331"/>
  <c r="BE387"/>
  <c r="BE455"/>
  <c r="BE467"/>
  <c r="BE522"/>
  <c r="BE524"/>
  <c r="BE234"/>
  <c r="BE248"/>
  <c r="BE254"/>
  <c r="BE340"/>
  <c r="BE411"/>
  <c r="BE535"/>
  <c r="BE547"/>
  <c i="2" r="BE242"/>
  <c r="E85"/>
  <c r="BE256"/>
  <c r="BE330"/>
  <c r="BE362"/>
  <c r="BE403"/>
  <c r="BE448"/>
  <c r="J91"/>
  <c r="BE141"/>
  <c r="BE200"/>
  <c r="BE218"/>
  <c r="BE252"/>
  <c r="BE374"/>
  <c r="F135"/>
  <c r="BE152"/>
  <c r="BE163"/>
  <c r="BE185"/>
  <c r="BE379"/>
  <c r="BE410"/>
  <c r="BE442"/>
  <c r="BE444"/>
  <c r="BE522"/>
  <c r="BE531"/>
  <c r="BE581"/>
  <c r="BE586"/>
  <c r="BE601"/>
  <c r="BE606"/>
  <c r="BE190"/>
  <c r="BE265"/>
  <c r="BE293"/>
  <c r="BE422"/>
  <c r="BE426"/>
  <c r="BE432"/>
  <c r="BE459"/>
  <c r="BE143"/>
  <c r="BE170"/>
  <c r="BE300"/>
  <c r="BE307"/>
  <c r="BE435"/>
  <c r="BE494"/>
  <c r="BE541"/>
  <c r="BE547"/>
  <c r="BE569"/>
  <c r="BE577"/>
  <c r="BE596"/>
  <c r="BE628"/>
  <c r="BE637"/>
  <c r="BE650"/>
  <c r="BE663"/>
  <c r="BE669"/>
  <c r="BE680"/>
  <c r="BE691"/>
  <c r="BE177"/>
  <c r="BE205"/>
  <c r="BE223"/>
  <c r="BE235"/>
  <c r="BE261"/>
  <c r="BE269"/>
  <c r="BE273"/>
  <c r="BE355"/>
  <c r="BE388"/>
  <c r="BE392"/>
  <c r="BE396"/>
  <c r="BE454"/>
  <c r="BE526"/>
  <c r="BE536"/>
  <c r="BE565"/>
  <c r="BE574"/>
  <c r="BE611"/>
  <c r="BE632"/>
  <c r="BE641"/>
  <c r="BE655"/>
  <c r="BE666"/>
  <c r="BE674"/>
  <c r="BE677"/>
  <c r="BE685"/>
  <c r="BE695"/>
  <c r="BE701"/>
  <c r="BE705"/>
  <c r="BE195"/>
  <c r="BE213"/>
  <c r="BE228"/>
  <c r="BE348"/>
  <c r="BE418"/>
  <c r="BE462"/>
  <c r="BE499"/>
  <c r="BE553"/>
  <c r="BE659"/>
  <c r="BE169"/>
  <c r="BE238"/>
  <c r="BE247"/>
  <c r="BE469"/>
  <c r="BE484"/>
  <c r="BE505"/>
  <c r="BE510"/>
  <c r="BE516"/>
  <c r="BE559"/>
  <c r="BE591"/>
  <c r="BE621"/>
  <c r="BE646"/>
  <c i="3" r="F36"/>
  <c i="1" r="BA97"/>
  <c i="8" r="F35"/>
  <c i="1" r="BB103"/>
  <c i="3" r="J36"/>
  <c i="1" r="AW97"/>
  <c i="7" r="F37"/>
  <c i="1" r="BD102"/>
  <c i="8" r="F37"/>
  <c i="1" r="BD103"/>
  <c i="2" r="F37"/>
  <c i="1" r="BB96"/>
  <c i="5" r="F36"/>
  <c i="1" r="BA100"/>
  <c i="6" r="F36"/>
  <c i="1" r="BA101"/>
  <c i="2" r="F36"/>
  <c i="1" r="BA96"/>
  <c i="9" r="F36"/>
  <c i="1" r="BC104"/>
  <c i="2" r="J36"/>
  <c i="1" r="AW96"/>
  <c i="9" r="F37"/>
  <c i="1" r="BD104"/>
  <c i="3" r="F37"/>
  <c i="1" r="BB97"/>
  <c i="7" r="J34"/>
  <c i="1" r="AW102"/>
  <c i="9" r="J34"/>
  <c i="1" r="AW104"/>
  <c i="4" r="F36"/>
  <c i="1" r="BA98"/>
  <c i="5" r="J36"/>
  <c i="1" r="AW100"/>
  <c i="6" r="F38"/>
  <c i="1" r="BC101"/>
  <c i="9" r="F35"/>
  <c i="1" r="BB104"/>
  <c i="2" r="F38"/>
  <c i="1" r="BC96"/>
  <c i="9" r="F34"/>
  <c i="1" r="BA104"/>
  <c i="4" r="F38"/>
  <c i="1" r="BC98"/>
  <c i="5" r="F39"/>
  <c i="1" r="BD100"/>
  <c i="6" r="J36"/>
  <c i="1" r="AW101"/>
  <c r="AS94"/>
  <c i="4" r="F37"/>
  <c i="1" r="BB98"/>
  <c i="5" r="F38"/>
  <c i="1" r="BC100"/>
  <c i="6" r="F39"/>
  <c i="1" r="BD101"/>
  <c i="3" r="F39"/>
  <c i="1" r="BD97"/>
  <c i="7" r="F35"/>
  <c i="1" r="BB102"/>
  <c i="8" r="F34"/>
  <c i="1" r="BA103"/>
  <c i="4" r="F39"/>
  <c i="1" r="BD98"/>
  <c i="6" r="F37"/>
  <c i="1" r="BB101"/>
  <c i="2" r="F39"/>
  <c i="1" r="BD96"/>
  <c i="3" r="F38"/>
  <c i="1" r="BC97"/>
  <c i="7" r="F34"/>
  <c i="1" r="BA102"/>
  <c i="8" r="J34"/>
  <c i="1" r="AW103"/>
  <c i="4" r="J36"/>
  <c i="1" r="AW98"/>
  <c i="5" r="F37"/>
  <c i="1" r="BB100"/>
  <c i="7" r="F36"/>
  <c i="1" r="BC102"/>
  <c i="8" r="F36"/>
  <c i="1" r="BC103"/>
  <c i="9" l="1" r="P122"/>
  <c r="P121"/>
  <c i="1" r="AU104"/>
  <c i="6" r="R135"/>
  <c i="8" r="T131"/>
  <c r="T130"/>
  <c i="7" r="T126"/>
  <c r="T125"/>
  <c r="T124"/>
  <c i="3" r="P135"/>
  <c r="P134"/>
  <c i="1" r="AU97"/>
  <c i="3" r="T506"/>
  <c i="4" r="T127"/>
  <c r="T126"/>
  <c i="5" r="T129"/>
  <c r="T128"/>
  <c i="8" r="P131"/>
  <c r="P130"/>
  <c i="1" r="AU103"/>
  <c i="6" r="R496"/>
  <c i="2" r="T497"/>
  <c i="6" r="T496"/>
  <c i="7" r="P126"/>
  <c r="P125"/>
  <c r="P124"/>
  <c i="1" r="AU102"/>
  <c i="9" r="BK122"/>
  <c r="BK121"/>
  <c r="J121"/>
  <c r="J96"/>
  <c i="7" r="R126"/>
  <c r="R125"/>
  <c r="R124"/>
  <c i="8" r="R131"/>
  <c r="R130"/>
  <c i="5" r="P128"/>
  <c i="1" r="AU100"/>
  <c i="8" r="BK131"/>
  <c r="J131"/>
  <c r="J97"/>
  <c i="3" r="T135"/>
  <c r="T134"/>
  <c i="6" r="T135"/>
  <c r="T134"/>
  <c i="3" r="BK135"/>
  <c r="J135"/>
  <c r="J99"/>
  <c i="9" r="R122"/>
  <c r="R121"/>
  <c i="2" r="R497"/>
  <c i="3" r="R506"/>
  <c r="R135"/>
  <c r="R134"/>
  <c i="4" r="BK127"/>
  <c r="J127"/>
  <c r="J99"/>
  <c i="2" r="T139"/>
  <c r="T138"/>
  <c r="P497"/>
  <c r="P138"/>
  <c i="1" r="AU96"/>
  <c i="4" r="R127"/>
  <c r="R126"/>
  <c i="6" r="P496"/>
  <c r="P134"/>
  <c i="1" r="AU101"/>
  <c i="9" r="T122"/>
  <c r="T121"/>
  <c i="2" r="R139"/>
  <c r="R138"/>
  <c i="9" r="J123"/>
  <c r="J98"/>
  <c i="8" r="BK130"/>
  <c r="J130"/>
  <c i="7" r="J126"/>
  <c r="J98"/>
  <c r="BK124"/>
  <c r="J124"/>
  <c r="J96"/>
  <c i="6" r="BK134"/>
  <c r="J134"/>
  <c r="J98"/>
  <c i="5" r="BK128"/>
  <c r="J128"/>
  <c r="J98"/>
  <c i="3" r="BK134"/>
  <c r="J134"/>
  <c r="J98"/>
  <c i="2" r="BK138"/>
  <c r="J138"/>
  <c r="J98"/>
  <c i="4" r="J35"/>
  <c i="1" r="AV98"/>
  <c r="AT98"/>
  <c r="BD99"/>
  <c i="6" r="J35"/>
  <c i="1" r="AV101"/>
  <c r="AT101"/>
  <c i="2" r="F35"/>
  <c i="1" r="AZ96"/>
  <c i="2" r="J35"/>
  <c i="1" r="AV96"/>
  <c r="AT96"/>
  <c r="BB95"/>
  <c r="BA99"/>
  <c r="AW99"/>
  <c i="7" r="J33"/>
  <c i="1" r="AV102"/>
  <c r="AT102"/>
  <c i="5" r="F35"/>
  <c i="1" r="AZ100"/>
  <c i="9" r="F33"/>
  <c i="1" r="AZ104"/>
  <c i="8" r="J30"/>
  <c i="1" r="AG103"/>
  <c i="9" r="J33"/>
  <c i="1" r="AV104"/>
  <c r="AT104"/>
  <c r="BD95"/>
  <c r="BB99"/>
  <c r="AX99"/>
  <c i="8" r="F33"/>
  <c i="1" r="AZ103"/>
  <c i="3" r="J35"/>
  <c i="1" r="AV97"/>
  <c r="AT97"/>
  <c i="4" r="F35"/>
  <c i="1" r="AZ98"/>
  <c r="BA95"/>
  <c r="AW95"/>
  <c r="BC99"/>
  <c r="AY99"/>
  <c i="6" r="F35"/>
  <c i="1" r="AZ101"/>
  <c r="BC95"/>
  <c i="8" r="J33"/>
  <c i="1" r="AV103"/>
  <c r="AT103"/>
  <c i="3" r="F35"/>
  <c i="1" r="AZ97"/>
  <c i="5" r="J35"/>
  <c i="1" r="AV100"/>
  <c r="AT100"/>
  <c i="7" r="F33"/>
  <c i="1" r="AZ102"/>
  <c i="6" l="1" r="R134"/>
  <c i="9" r="J122"/>
  <c r="J97"/>
  <c i="4" r="BK126"/>
  <c r="J126"/>
  <c r="J98"/>
  <c i="1" r="AN103"/>
  <c i="8" r="J96"/>
  <c r="J39"/>
  <c i="1" r="AU95"/>
  <c r="AU99"/>
  <c i="9" r="J30"/>
  <c i="1" r="AG104"/>
  <c i="2" r="J32"/>
  <c i="1" r="AG96"/>
  <c i="3" r="J32"/>
  <c i="1" r="AG97"/>
  <c r="AN97"/>
  <c r="AZ95"/>
  <c r="AV95"/>
  <c r="AT95"/>
  <c r="BA94"/>
  <c r="W30"/>
  <c i="7" r="J30"/>
  <c i="1" r="AG102"/>
  <c r="AN102"/>
  <c r="BC94"/>
  <c r="W32"/>
  <c r="AY95"/>
  <c r="BD94"/>
  <c r="W33"/>
  <c i="6" r="J32"/>
  <c i="1" r="AG101"/>
  <c r="AN101"/>
  <c i="5" r="J32"/>
  <c i="1" r="AG100"/>
  <c r="BB94"/>
  <c r="AX94"/>
  <c r="AX95"/>
  <c r="AZ99"/>
  <c r="AV99"/>
  <c r="AT99"/>
  <c i="9" l="1" r="J39"/>
  <c i="7" r="J39"/>
  <c i="6" r="J41"/>
  <c i="5" r="J41"/>
  <c i="1" r="AN100"/>
  <c i="3" r="J41"/>
  <c i="2" r="J41"/>
  <c i="1" r="AN96"/>
  <c r="AN104"/>
  <c r="AU94"/>
  <c i="4" r="J32"/>
  <c i="1" r="AG98"/>
  <c r="AN98"/>
  <c r="AG99"/>
  <c r="AW94"/>
  <c r="AK30"/>
  <c r="AZ94"/>
  <c r="AV94"/>
  <c r="AK29"/>
  <c r="AY94"/>
  <c r="W31"/>
  <c i="4" l="1" r="J41"/>
  <c i="1" r="AN99"/>
  <c r="AG95"/>
  <c r="AT94"/>
  <c r="W29"/>
  <c l="1" r="AN95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<sst xmlns="http://schemas.openxmlformats.org/spreadsheetml/2006/main">
  <si>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</si>
  <si>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</si>
  <si>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</si>
  <si>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</si>
  <si>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</si>
  <si>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{a07f4819-fea0-46f0-98d6-4920f545c665}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</si>
  <si>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</si>
  <si>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</si>
  <si>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</si>
  <si>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</si>
  <si>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</si>
  <si>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</si>
  <si>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</si>
  <si>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</si>
  <si>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P3268_24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</si>
  <si>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</si>
  <si>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</si>
  <si>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Lipno I - levobřežní vstup do hráze_DPS</t>
  </si>
  <si>
    <t>KSO:</t>
  </si>
  <si>
    <t>832 1</t>
  </si>
  <si>
    <t>CC-CZ:</t>
  </si>
  <si>
    <t>242</t>
  </si>
  <si>
    <t>Místo:</t>
  </si>
  <si>
    <t>VD Lipno I</t>
  </si>
  <si>
    <t>Datum:</t>
  </si>
  <si>
    <t>10. 12. 2023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</si>
  <si>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</si>
  <si>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</si>
  <si>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</si>
  <si>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</si>
  <si>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</si>
  <si>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</si>
  <si>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</si>
  <si>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</si>
  <si>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</si>
  <si>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49241648</t>
  </si>
  <si>
    <t>VODNÍ DÍLA - TBD a.s.</t>
  </si>
  <si>
    <t>CZ49241648</t>
  </si>
  <si>
    <t>True</t>
  </si>
  <si>
    <t>Zpracovatel:</t>
  </si>
  <si>
    <t>Poznámka:</t>
  </si>
  <si>
    <t>Soupis prací je sestaven za využití položek Cenové soustavy URS. Cenové a technické podmínky položek Cenové soustavy URS, které nejsou uvedeny v soupisu prací (tzv.úvodní části katalogů) jsou neomezeně dálkově k dispozici na WWWcs-urs.cz.Položky soupisu prací , které nemají ve sloupci " Cenová soustava " uveden žádný údaj, nepochází z Cenové soustavy ÚRS, ale způsob tvorby ceny vychází z cenových a technických podmínek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</si>
  <si>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</si>
  <si>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</si>
  <si>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</si>
  <si>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</si>
  <si>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</si>
  <si>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</si>
  <si>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</si>
  <si>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</si>
  <si>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</si>
  <si>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</si>
  <si>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</si>
  <si>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</si>
  <si>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</si>
  <si>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</si>
  <si>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</si>
  <si>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</si>
  <si>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</si>
  <si>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</si>
  <si>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</si>
  <si>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</si>
  <si>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</si>
  <si>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</si>
  <si>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</si>
  <si>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</si>
  <si>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</si>
  <si>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</si>
  <si>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</si>
  <si>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</si>
  <si>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</si>
  <si>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</si>
  <si>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</si>
  <si>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</si>
  <si>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</si>
  <si>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</si>
  <si>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</si>
  <si>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</si>
  <si>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</si>
  <si>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</si>
  <si>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</si>
  <si>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</si>
  <si>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</si>
  <si>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</si>
  <si>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</si>
  <si>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</si>
  <si>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</t>
  </si>
  <si>
    <t>Vstup do hráze</t>
  </si>
  <si>
    <t>STA</t>
  </si>
  <si>
    <t>1</t>
  </si>
  <si>
    <t>{f55e224c-b90b-4a66-9234-80c54bc5ff99}</t>
  </si>
  <si>
    <t>2</t>
  </si>
  <si>
    <t>/</t>
  </si>
  <si>
    <t>1.1</t>
  </si>
  <si>
    <t>Šachta</t>
  </si>
  <si>
    <t>Soupis</t>
  </si>
  <si>
    <t>{55cb331a-6f5e-415f-a287-cf90c28524de}</t>
  </si>
  <si>
    <t>1.2</t>
  </si>
  <si>
    <t>Štola</t>
  </si>
  <si>
    <t>{d9c7e8ab-8356-4ada-b372-e9d44bc12f44}</t>
  </si>
  <si>
    <t>1.3</t>
  </si>
  <si>
    <t>Injekční clona</t>
  </si>
  <si>
    <t>{28989df3-c82c-4f99-90c6-4fdf13ab4704}</t>
  </si>
  <si>
    <t>SO02</t>
  </si>
  <si>
    <t>Zajištění svahu</t>
  </si>
  <si>
    <t>{a3a183b4-afba-48e1-ae2d-9777ffcd6a03}</t>
  </si>
  <si>
    <t>Zajištění svahu - šachta</t>
  </si>
  <si>
    <t>{8c4c2dba-7228-49b2-ac1f-769b7830c66a}</t>
  </si>
  <si>
    <t>Zajištění svahu - zeď</t>
  </si>
  <si>
    <t>{381e72c6-3f23-4be1-918a-ea8f4203507e}</t>
  </si>
  <si>
    <t>SO03</t>
  </si>
  <si>
    <t>Osvětlení</t>
  </si>
  <si>
    <t>{5f5db1fa-00a1-4d82-93a4-cc1482e8a220}</t>
  </si>
  <si>
    <t>SO04</t>
  </si>
  <si>
    <t>Inženýrské sítě</t>
  </si>
  <si>
    <t>{e806ed7a-a8de-44ad-beb4-ddfe23981717}</t>
  </si>
  <si>
    <t>VON</t>
  </si>
  <si>
    <t>Vedlejší rozpočtové náklady</t>
  </si>
  <si>
    <t>{25295073-35e2-4497-9fd1-cd4e28039da0}</t>
  </si>
  <si>
    <t>KRYCÍ LIST SOUPISU PRACÍ</t>
  </si>
  <si>
    <t>Objekt:</t>
  </si>
  <si>
    <t>SO01 - Vstup do hráze</t>
  </si>
  <si>
    <t>Soupis:</t>
  </si>
  <si>
    <t>1.1 - Šachta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</si>
  <si>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</si>
  <si>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</si>
  <si>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</si>
  <si>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</si>
  <si>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</si>
  <si>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</si>
  <si>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</si>
  <si>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</si>
  <si>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</si>
  <si>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</si>
  <si>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</si>
  <si>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</si>
  <si>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</si>
  <si>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</si>
  <si>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</si>
  <si>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</si>
  <si>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</si>
  <si>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</si>
  <si>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</si>
  <si>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</si>
  <si>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</si>
  <si>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</si>
  <si>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</si>
  <si>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</si>
  <si>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</si>
  <si>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</si>
  <si>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</si>
  <si>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</si>
  <si>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</si>
  <si>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</si>
  <si>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</si>
  <si>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</si>
  <si>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</si>
  <si>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</si>
  <si>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</si>
  <si>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</si>
  <si>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</si>
  <si>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</si>
  <si>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</si>
  <si>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</si>
  <si>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</si>
  <si>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115101R_SO01.1</t>
  </si>
  <si>
    <t>čerpání vody po dobu stavby</t>
  </si>
  <si>
    <t>kpl</t>
  </si>
  <si>
    <t>4</t>
  </si>
  <si>
    <t>1153556232</t>
  </si>
  <si>
    <t>PP</t>
  </si>
  <si>
    <t>144261111</t>
  </si>
  <si>
    <t>Ražení šachet svislých hl do 15 m II stupeň ražnosti suchá průřez do 10 m2</t>
  </si>
  <si>
    <t>m3</t>
  </si>
  <si>
    <t>CS ÚRS 2024 01</t>
  </si>
  <si>
    <t>200912580</t>
  </si>
  <si>
    <t>Ražení šachet svislých hloubky do 15 m s vytěžením rubaniny na povrch, s naložením na dopravní prostředky nebo přemístěním do 5 m, všech tvarů průřezů šachet v hornině II. stupně ražnosti suché, o průřezu TV do 10 m2</t>
  </si>
  <si>
    <t>Online PSC</t>
  </si>
  <si>
    <t>https://podminky.urs.cz/item/CS_URS_2024_01/144261111</t>
  </si>
  <si>
    <t>P</t>
  </si>
  <si>
    <t>Poznámka k položce:_x000d_
Součinitel zvětšení plochy teroretického výrubu: 1,13</t>
  </si>
  <si>
    <t>VV</t>
  </si>
  <si>
    <t>Výrub šachty - suchý průřez</t>
  </si>
  <si>
    <t>3,20*3,20*0,90*1,13</t>
  </si>
  <si>
    <t>Výrub šachty - ohlubňový rám</t>
  </si>
  <si>
    <t>13,0</t>
  </si>
  <si>
    <t>Součet</t>
  </si>
  <si>
    <t>3</t>
  </si>
  <si>
    <t>144471111</t>
  </si>
  <si>
    <t>Ražení šachet svislých hl do 15 m litá skála mokrá průřez do 10 m2</t>
  </si>
  <si>
    <t>483693217</t>
  </si>
  <si>
    <t>Ražení šachet svislých hloubky do 15 m s vytěžením rubaniny na povrch, s naložením na dopravní prostředky nebo přemístěním do 5 m, všech tvarů průřezů šachet v lité skále mokré, o průřezu TV do 10 m2</t>
  </si>
  <si>
    <t>https://podminky.urs.cz/item/CS_URS_2024_01/144471111</t>
  </si>
  <si>
    <t>Poznámka k položce:_x000d_
Součinitel zvětšení plochy teroretického výrubu: 1,06</t>
  </si>
  <si>
    <t>Výrub šachty - mokrý průřez</t>
  </si>
  <si>
    <t>3,20*3,20*(1,50+1,50+1,50+1,50+1,15)*1,06</t>
  </si>
  <si>
    <t>Výrub šachty - dočasná jímka průsakových vod</t>
  </si>
  <si>
    <t>0,60*0,60*0,70*1,06</t>
  </si>
  <si>
    <t xml:space="preserve"> Úprava dna pro definitivní odvodnění</t>
  </si>
  <si>
    <t>3,10*0,20*0,30</t>
  </si>
  <si>
    <t>154077341</t>
  </si>
  <si>
    <t>Konstrukce výstroje šachet netypová dočasně mokrá montáž</t>
  </si>
  <si>
    <t>kg</t>
  </si>
  <si>
    <t>786618457</t>
  </si>
  <si>
    <t>Netypová výstroj šachet z úplných ocelových rámů včetně spojovacích prvků výztuže montáž včetně dodání pomocného materiálu, v hornině mokré</t>
  </si>
  <si>
    <t>https://podminky.urs.cz/item/CS_URS_2024_01/154077341</t>
  </si>
  <si>
    <t>PRIMÁRNÍ OSTĚNÍ</t>
  </si>
  <si>
    <t>Výztuž příhradovými rámy P50-20-25, vč. spoj. materiálu</t>
  </si>
  <si>
    <t xml:space="preserve">"5 rámů"   876,50</t>
  </si>
  <si>
    <t>5</t>
  </si>
  <si>
    <t>M</t>
  </si>
  <si>
    <t>492R1</t>
  </si>
  <si>
    <t>šachta, příhradový rám P50-20-25, vč. spoj. materiálu</t>
  </si>
  <si>
    <t>kus</t>
  </si>
  <si>
    <t>8</t>
  </si>
  <si>
    <t>1952222741</t>
  </si>
  <si>
    <t>6</t>
  </si>
  <si>
    <t>154902211</t>
  </si>
  <si>
    <t>Svorníky upevněné zarážením l do 2 m</t>
  </si>
  <si>
    <t>1430481417</t>
  </si>
  <si>
    <t>Svorníky osazené do vrtu upevněné zarážením, délky svorníku do 2 m</t>
  </si>
  <si>
    <t>https://podminky.urs.cz/item/CS_URS_2024_01/154902211</t>
  </si>
  <si>
    <t xml:space="preserve">Poznámka k položce:_x000d_
svorníky hydraulicky upínané ∅ 28 mm_x000d_
únosnost  120 kN, do vrtu ∅ 32-38 mm, dl. 2,0 m</t>
  </si>
  <si>
    <t>Svorníky hydraulicky upínané</t>
  </si>
  <si>
    <t>40"ks"</t>
  </si>
  <si>
    <t>7</t>
  </si>
  <si>
    <t>161152111</t>
  </si>
  <si>
    <t>Svislé přemístění rubaniny v hoře z hloubky do 15 m</t>
  </si>
  <si>
    <t>-926996131</t>
  </si>
  <si>
    <t>https://podminky.urs.cz/item/CS_URS_2024_01/161152111</t>
  </si>
  <si>
    <t>175111101</t>
  </si>
  <si>
    <t>Obsypání potrubí ručně sypaninou bez prohození, uloženou do 3 m</t>
  </si>
  <si>
    <t>-761431712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</si>
  <si>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</si>
  <si>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</si>
  <si>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PROVIZORNÍ DRENÁŽ PO DOBU STAVBY, DN 80 FLEXIBIL</t>
  </si>
  <si>
    <t xml:space="preserve">"dno šachty"  0,30*0,20*3,10</t>
  </si>
  <si>
    <t>9</t>
  </si>
  <si>
    <t>58343872</t>
  </si>
  <si>
    <t>kamenivo drcené hrubé frakce 8/16</t>
  </si>
  <si>
    <t>t</t>
  </si>
  <si>
    <t>1024858029</t>
  </si>
  <si>
    <t>0,186"m3"*2,2"t/m3"</t>
  </si>
  <si>
    <t>Zakládání</t>
  </si>
  <si>
    <t>10</t>
  </si>
  <si>
    <t>212755213</t>
  </si>
  <si>
    <t>Trativody z drenážních trubek plastových flexibilních D 80 mm bez lože</t>
  </si>
  <si>
    <t>m</t>
  </si>
  <si>
    <t>807311822</t>
  </si>
  <si>
    <t>Trativody bez lože z drenážních trubek plastových flexibilních D 80 mm</t>
  </si>
  <si>
    <t>https://podminky.urs.cz/item/CS_URS_2024_01/212755213</t>
  </si>
  <si>
    <t>PROVIZORNÍ DRENÁŽ PO DOBU STAVBY</t>
  </si>
  <si>
    <t>"dno šachty" 3,10</t>
  </si>
  <si>
    <t>11</t>
  </si>
  <si>
    <t>212341111</t>
  </si>
  <si>
    <t>Obetonování drenážních trub mezerovitým betonem</t>
  </si>
  <si>
    <t>-1739005615</t>
  </si>
  <si>
    <t>https://podminky.urs.cz/item/CS_URS_2024_01/212341111</t>
  </si>
  <si>
    <t xml:space="preserve">DEFINITIVNÍ DRENÁŽ DN  150, drenážní beton</t>
  </si>
  <si>
    <t xml:space="preserve">"pod definitivní podlahou"   0,30*0,20*2,45</t>
  </si>
  <si>
    <t>12</t>
  </si>
  <si>
    <t>216905111</t>
  </si>
  <si>
    <t>Očištění lícních ploch šachet</t>
  </si>
  <si>
    <t>m2</t>
  </si>
  <si>
    <t>2059287464</t>
  </si>
  <si>
    <t>Očištění lícních ploch šachet jakéhokoli stupně ražnosti</t>
  </si>
  <si>
    <t>https://podminky.urs.cz/item/CS_URS_2024_01/216905111</t>
  </si>
  <si>
    <t>"Suchý" průřez - stěna</t>
  </si>
  <si>
    <t>4*3,20*0,90</t>
  </si>
  <si>
    <t>"Mokrý" průřez - stěna</t>
  </si>
  <si>
    <t>4*3,20*(1,50+1,50+1,50+1,50+1,15)</t>
  </si>
  <si>
    <t>13</t>
  </si>
  <si>
    <t>216906111</t>
  </si>
  <si>
    <t>Očištění nezapaženého dna šachet</t>
  </si>
  <si>
    <t>735066349</t>
  </si>
  <si>
    <t>Očištění nezapaženého dna šachet jakéhokoli stupně ražnosti</t>
  </si>
  <si>
    <t>https://podminky.urs.cz/item/CS_URS_2024_01/216906111</t>
  </si>
  <si>
    <t>"Mokrý" průřez - dno</t>
  </si>
  <si>
    <t>3,20*3,20</t>
  </si>
  <si>
    <t>14</t>
  </si>
  <si>
    <t>222122114</t>
  </si>
  <si>
    <t>Rychlostní diamantové vrtání D do 56 mm úklon přes 45° hl do 25 m hor. III a IV v omezeném prostoru</t>
  </si>
  <si>
    <t>-596477081</t>
  </si>
  <si>
    <t>Rychlostní diamantové vrtání průměru do 56 mm v omezeném prostoru úklonu přes 45° v hl 0 až 25 m v hornině tř. III a IV</t>
  </si>
  <si>
    <t>https://podminky.urs.cz/item/CS_URS_2024_01/222122114</t>
  </si>
  <si>
    <t>40"ks"*2,0"m/ vrt"</t>
  </si>
  <si>
    <t>274321411</t>
  </si>
  <si>
    <t>Základové pasy ze ŽB bez zvýšených nároků na prostředí tř. C 20/25</t>
  </si>
  <si>
    <t>-2042067766</t>
  </si>
  <si>
    <t>Základy z betonu železového (bez výztuže) pasy z betonu bez zvláštních nároků na prostředí tř. C 20/25</t>
  </si>
  <si>
    <t>https://podminky.urs.cz/item/CS_URS_2024_01/274321411</t>
  </si>
  <si>
    <t>Ohlubňový věnec C20/25 - XC0</t>
  </si>
  <si>
    <t>4*(0,30+3,070)*0,30*0,90</t>
  </si>
  <si>
    <t>16</t>
  </si>
  <si>
    <t>274356021</t>
  </si>
  <si>
    <t>Bednění základových pasů ploch rovinných zřízení</t>
  </si>
  <si>
    <t>137253571</t>
  </si>
  <si>
    <t>Bednění základů z betonu prostého nebo železového pasů pro plochy rovinné zřízení</t>
  </si>
  <si>
    <t>https://podminky.urs.cz/item/CS_URS_2024_01/274356021</t>
  </si>
  <si>
    <t>Ohlubňový věnec</t>
  </si>
  <si>
    <t xml:space="preserve">" vnější strana"   4*3,07*0,90</t>
  </si>
  <si>
    <t xml:space="preserve">" vnitřní strana"   4*3,67*0,90</t>
  </si>
  <si>
    <t>17</t>
  </si>
  <si>
    <t>274356022</t>
  </si>
  <si>
    <t>Bednění základových pasů ploch rovinných odstranění</t>
  </si>
  <si>
    <t>-1249857598</t>
  </si>
  <si>
    <t>Bednění základů z betonu prostého nebo železového pasů pro plochy rovinné odstranění</t>
  </si>
  <si>
    <t>https://podminky.urs.cz/item/CS_URS_2024_01/274356022</t>
  </si>
  <si>
    <t>18</t>
  </si>
  <si>
    <t>274366006</t>
  </si>
  <si>
    <t>Výztuž základových pasů z betonářské oceli 10 505</t>
  </si>
  <si>
    <t>480266211</t>
  </si>
  <si>
    <t>Výztuž základů pasů z oceli 10 505 (R) nebo BSt 500</t>
  </si>
  <si>
    <t>https://podminky.urs.cz/item/CS_URS_2024_01/274366006</t>
  </si>
  <si>
    <t>Poznámka k položce:_x000d_
Odhad množství výztuže, _x000d_
- armovací výkres bude uveden v DPS</t>
  </si>
  <si>
    <t>19</t>
  </si>
  <si>
    <t>274366011</t>
  </si>
  <si>
    <t>Výztuž základových pasů z drátů typu Kari</t>
  </si>
  <si>
    <t>-1615495268</t>
  </si>
  <si>
    <t>Výztuž základů pasů ze svařovaných sítí z drátů typu Kari</t>
  </si>
  <si>
    <t>https://podminky.urs.cz/item/CS_URS_2024_01/274366011</t>
  </si>
  <si>
    <t>Svislé a kompletní konstrukce</t>
  </si>
  <si>
    <t>20</t>
  </si>
  <si>
    <t>379345121</t>
  </si>
  <si>
    <t>Zajištění šachet stříkaný beton tl do 50 mm bez výztuže suchá</t>
  </si>
  <si>
    <t>-1523330674</t>
  </si>
  <si>
    <t>Zajištění výrubu svislých šachet stříkaným betonem tř. C 25/30 bez zvláštních nároků na vliv prostředí v hornině suché, v tloušťce do 50 mm, bez výztuže</t>
  </si>
  <si>
    <t>https://podminky.urs.cz/item/CS_URS_2024_01/379345121</t>
  </si>
  <si>
    <t>Stříkaný beton - SB25, typ II, obor J2</t>
  </si>
  <si>
    <t>379345122</t>
  </si>
  <si>
    <t>Zajištění šachet stříkaný beton tl přes 50 do 100 mm 1 síť suchá</t>
  </si>
  <si>
    <t>-1990286855</t>
  </si>
  <si>
    <t>Zajištění výrubu svislých šachet stříkaným betonem tř. C 25/30 bez zvláštních nároků na vliv prostředí v hornině suché, v tloušťce přes 50 do 100 mm, s výztuží jednou svařovanou sítí</t>
  </si>
  <si>
    <t>https://podminky.urs.cz/item/CS_URS_2024_01/379345122</t>
  </si>
  <si>
    <t>Poznámka k položce:_x000d_
Stříkaný beton - SB25, typ II, obor J2</t>
  </si>
  <si>
    <t>22</t>
  </si>
  <si>
    <t>379345221</t>
  </si>
  <si>
    <t>Zajištění šachet stříkaný beton tl do 50 mm bez výztuže mokrá</t>
  </si>
  <si>
    <t>206281240</t>
  </si>
  <si>
    <t>Zajištění výrubu svislých šachet stříkaným betonem tř. C 25/30 bez zvláštních nároků na vliv prostředí v hornině mokré, v tloušťce do 50 mm, bez výztuže</t>
  </si>
  <si>
    <t>https://podminky.urs.cz/item/CS_URS_2024_01/379345221</t>
  </si>
  <si>
    <t>23</t>
  </si>
  <si>
    <t>379345222</t>
  </si>
  <si>
    <t>Zajištění šachet stříkaný beton tl přes 50 do 100 mm 1 síť mokrá</t>
  </si>
  <si>
    <t>6266233</t>
  </si>
  <si>
    <t>Zajištění výrubu svislých šachet stříkaným betonem tř. C 25/30 bez zvláštních nároků na vliv prostředí v hornině mokré, v tloušťce přes 50 do 100 mm, s výztuží jednou svařovanou sítí</t>
  </si>
  <si>
    <t>https://podminky.urs.cz/item/CS_URS_2024_01/379345222</t>
  </si>
  <si>
    <t>24</t>
  </si>
  <si>
    <t>3793651R1</t>
  </si>
  <si>
    <t>Výztuž stříkaného betonu šachty sítí suchá</t>
  </si>
  <si>
    <t>-836594052</t>
  </si>
  <si>
    <t>Výztuž stříkaného betonu svislé šachty ocelovou sítí v hornině suché</t>
  </si>
  <si>
    <t>https://podminky.urs.cz/item/CS_URS_2024_01/3793651R1</t>
  </si>
  <si>
    <t>Poznámka k položce:_x000d_
Výztuž - 1x Kari sítě 6/100/6/100_x000d_
Prostřih a překryt síťí je započítaný v TOV</t>
  </si>
  <si>
    <t>25</t>
  </si>
  <si>
    <t>3793651R2</t>
  </si>
  <si>
    <t>Výztuž stříkaného betonu šachty sítí mokrá</t>
  </si>
  <si>
    <t>-1098613325</t>
  </si>
  <si>
    <t>Výztuž stříkaného betonu svislé šachty ocelovou sítí v hornině mokré</t>
  </si>
  <si>
    <t>https://podminky.urs.cz/item/CS_URS_2024_01/3793651R2</t>
  </si>
  <si>
    <t>26</t>
  </si>
  <si>
    <t>379322315</t>
  </si>
  <si>
    <t>Nosná obezdívka šachty beton železový protiagresivní tř. C 30/3 hornina suchá</t>
  </si>
  <si>
    <t>-1816000070</t>
  </si>
  <si>
    <t>Nosná obezdívka ostění šachty z betonu železového odolného proti agresivnímu prostředí v hornině suché tř. C 30/37</t>
  </si>
  <si>
    <t>https://podminky.urs.cz/item/CS_URS_2024_01/379322315</t>
  </si>
  <si>
    <t>DEFINITIVNÍ OSTĚNÍ</t>
  </si>
  <si>
    <t>Betonáž stěn 727,80-728,70</t>
  </si>
  <si>
    <t xml:space="preserve">"stěna 1"   2,45*0,90*0,20</t>
  </si>
  <si>
    <t xml:space="preserve">"stěna 2"   2,45*0,90*0,20</t>
  </si>
  <si>
    <t xml:space="preserve">"stěna 3"   2,45*0,90*0,20</t>
  </si>
  <si>
    <t xml:space="preserve">"stěna 4"   2,45*0,90*0,20</t>
  </si>
  <si>
    <t>Mezisoučet</t>
  </si>
  <si>
    <t>Betonáž stěn 728,70-po střechu</t>
  </si>
  <si>
    <t xml:space="preserve">"stěna 1"    2,90*3,25*0,30</t>
  </si>
  <si>
    <t xml:space="preserve">"stěna 2"    2,90*3,70*0,40</t>
  </si>
  <si>
    <t xml:space="preserve">"stěna 3"    (3,25+4,14)/2*2,24*0,30+(4,14+3,70)/2*0,695*0,30</t>
  </si>
  <si>
    <t xml:space="preserve">"stěna 4"    (3,25+4,14)/2*2,24*0,30+(4,14+3,70)/2*0,695*0,30</t>
  </si>
  <si>
    <t>Odpočet otvorů</t>
  </si>
  <si>
    <t xml:space="preserve">"větrání"   -(0,6*0,925)*0,30*2"ks"</t>
  </si>
  <si>
    <t xml:space="preserve">"dvěře"   -(0,99*2,04)*0,30*1"ks"</t>
  </si>
  <si>
    <t>27</t>
  </si>
  <si>
    <t>379363214</t>
  </si>
  <si>
    <t>Výztuž ostění šachty ocel 10 505 pruty D do 10 mm suchá</t>
  </si>
  <si>
    <t>1044148358</t>
  </si>
  <si>
    <t>Výztuž železobetonového ostění svislé šachty v hornině suché z oceli, průměr prutu do 10 mm 10 505 (R) nebo BSt 500</t>
  </si>
  <si>
    <t>https://podminky.urs.cz/item/CS_URS_2024_01/379363214</t>
  </si>
  <si>
    <t>Poznámka k položce:_x000d_
Výkresy výztuže budou dopracovány v DPS</t>
  </si>
  <si>
    <t>Odhad 1,5% vyztužení z objemu konstrukce</t>
  </si>
  <si>
    <t>14,545*0,015*7850"kg/m3"/1000</t>
  </si>
  <si>
    <t>28</t>
  </si>
  <si>
    <t>379363215</t>
  </si>
  <si>
    <t>Výztuž ostění šachty svařovaná síť suchá</t>
  </si>
  <si>
    <t>1574247933</t>
  </si>
  <si>
    <t>Výztuž železobetonového ostění svislé šachty v hornině suché z oceli, průměr prutu do 10 mm ze svařovaných sítí</t>
  </si>
  <si>
    <t>https://podminky.urs.cz/item/CS_URS_2024_01/379363215</t>
  </si>
  <si>
    <t>Odhad 1% vyztužení z objemu konstrukce</t>
  </si>
  <si>
    <t>14,545*0,01*7850"kg/m3"/1000</t>
  </si>
  <si>
    <t>29</t>
  </si>
  <si>
    <t>379351221</t>
  </si>
  <si>
    <t>Bednění ostění šachty průřez hranatý suchá</t>
  </si>
  <si>
    <t>-1470069569</t>
  </si>
  <si>
    <t>Bednění líce betonového nebo železobetonového ostění svislých šachet průřezu hranatého nebo víceúhelníkového zřízení, v hornině suché</t>
  </si>
  <si>
    <t>https://podminky.urs.cz/item/CS_URS_2024_01/379351221</t>
  </si>
  <si>
    <t xml:space="preserve">"4 stěny"   (0,212+2,28+0,212+2,28+0,212+2,28+0,212+2,28)*0,90</t>
  </si>
  <si>
    <t xml:space="preserve">"stěna 1- vnitřní"    2,58*3,25</t>
  </si>
  <si>
    <t xml:space="preserve">"stěna 1- vnější"    3,18*3,25</t>
  </si>
  <si>
    <t xml:space="preserve">"stěna 2-vnitřní"    2,58*3,70</t>
  </si>
  <si>
    <t xml:space="preserve">"stěna 2-vnější"    3,18*3,70</t>
  </si>
  <si>
    <t xml:space="preserve">"stěna 3-vnitřní"    (3,25+4,14)/2*2,085+(4,14+3,70)/2*0,495</t>
  </si>
  <si>
    <t xml:space="preserve">"stěna 3-vnější"    (3,25+4,14)/2*2,385+(4,14+3,70)/2*0,895</t>
  </si>
  <si>
    <t xml:space="preserve">"stěna 4-vnitřní"    (3,25+4,14)/2*2,085+(4,14+3,70)/2*0,495</t>
  </si>
  <si>
    <t xml:space="preserve">"stěna 4-vnější"    (3,25+4,14)/2*2,385+(4,14+3,70)/2*0,895</t>
  </si>
  <si>
    <t xml:space="preserve">"větrání"   -2*(0,6*0,925)*2"ks"</t>
  </si>
  <si>
    <t xml:space="preserve">"dvěře"   -2*(0,99*2,04)*1"ks"</t>
  </si>
  <si>
    <t>Rámy otvorů</t>
  </si>
  <si>
    <t xml:space="preserve">"větrání"   2*(0,60+0,925)*0,30*2"ks"</t>
  </si>
  <si>
    <t xml:space="preserve">"dvěře"   2*(0,99+2,04)*0,30*1"ks"</t>
  </si>
  <si>
    <t>30</t>
  </si>
  <si>
    <t>379322325</t>
  </si>
  <si>
    <t>Nosná obezdívka šachty beton železový protiagresivní tř. C 30/37 hornina mokrá</t>
  </si>
  <si>
    <t>-463366960</t>
  </si>
  <si>
    <t>Nosná obezdívka ostění šachty z betonu železového odolného proti agresivnímu prostředí v hornině mokré tř. C 30/37</t>
  </si>
  <si>
    <t>https://podminky.urs.cz/item/CS_URS_2024_01/379322325</t>
  </si>
  <si>
    <t>Dočasná jímka průsakových vod-zabetonování</t>
  </si>
  <si>
    <t>0,60*0,60*0,70</t>
  </si>
  <si>
    <t>Dno definitivní konstrukce</t>
  </si>
  <si>
    <t>3,1*3,1*0,25</t>
  </si>
  <si>
    <t>Betonáž stěn 720,90-727,80</t>
  </si>
  <si>
    <t xml:space="preserve">"stěna 1"   2,45*6,90*0,20</t>
  </si>
  <si>
    <t xml:space="preserve">"stěna 2"   2,45*6,90*0,20</t>
  </si>
  <si>
    <t xml:space="preserve">"stěna 3"   2,45*6,90*0,20</t>
  </si>
  <si>
    <t xml:space="preserve">"stěna 4"   2,45*6,90*0,20</t>
  </si>
  <si>
    <t>Odpočet otvoru</t>
  </si>
  <si>
    <t xml:space="preserve">"štola"   -4,148"m2"*0,20</t>
  </si>
  <si>
    <t>31</t>
  </si>
  <si>
    <t>379363224</t>
  </si>
  <si>
    <t>Výztuž ostění šachty ocel 10 505 pruty D do 10 mm mokrá</t>
  </si>
  <si>
    <t>-1000188733</t>
  </si>
  <si>
    <t>Výztuž železobetonového ostění svislé šachty v hornině mokré z oceli, průměr prutu do 10 mm 10 505 (R) nebo BSt 500</t>
  </si>
  <si>
    <t>https://podminky.urs.cz/item/CS_URS_2024_01/379363224</t>
  </si>
  <si>
    <t>Odhad 2,2% vyztužení z objemu konstrukce</t>
  </si>
  <si>
    <t>15,097*0,022*7850"kg/m3"/1000</t>
  </si>
  <si>
    <t>32</t>
  </si>
  <si>
    <t>379363225</t>
  </si>
  <si>
    <t>Výztuž ostění šachty svařovaná síť mokrá</t>
  </si>
  <si>
    <t>1307442159</t>
  </si>
  <si>
    <t>Výztuž železobetonového ostění svislé šachty v hornině mokré z oceli, průměr prutu do 10 mm ze svařovaných sítí</t>
  </si>
  <si>
    <t>https://podminky.urs.cz/item/CS_URS_2024_01/379363225</t>
  </si>
  <si>
    <t>15,097*0,01*7850"kg/m3"/1000</t>
  </si>
  <si>
    <t>33</t>
  </si>
  <si>
    <t>379351222</t>
  </si>
  <si>
    <t>Bednění ostění šachty průřez hranatý mokrá</t>
  </si>
  <si>
    <t>1448340696</t>
  </si>
  <si>
    <t>Bednění líce betonového nebo železobetonového ostění svislých šachet průřezu hranatého nebo víceúhelníkového zřízení, v hornině mokré</t>
  </si>
  <si>
    <t>https://podminky.urs.cz/item/CS_URS_2024_01/379351222</t>
  </si>
  <si>
    <t xml:space="preserve">"4 stěny"   (0,212+2,28+0,212+2,28+0,212+2,28+0,212+2,28)*6,90</t>
  </si>
  <si>
    <t xml:space="preserve">"štola"   -4,148"m2"</t>
  </si>
  <si>
    <t>Po dilatační spáru</t>
  </si>
  <si>
    <t xml:space="preserve">"ostění"   5,90"m"*0,60</t>
  </si>
  <si>
    <t xml:space="preserve">"podlaha"   2,28*0,20  </t>
  </si>
  <si>
    <t>34</t>
  </si>
  <si>
    <t>379351229</t>
  </si>
  <si>
    <t>Odbednění ostění šachty průřez hranatý</t>
  </si>
  <si>
    <t>1900303481</t>
  </si>
  <si>
    <t>Bednění líce betonového nebo železobetonového ostění svislých šachet odstranění bez ohledu na stupeň zavodnění, průřezu hranatého nebo víceúhelníkového</t>
  </si>
  <si>
    <t>https://podminky.urs.cz/item/CS_URS_2024_01/379351229</t>
  </si>
  <si>
    <t>90,322+68,627</t>
  </si>
  <si>
    <t>35</t>
  </si>
  <si>
    <t>311213213</t>
  </si>
  <si>
    <t>Zdivo z pravidelných kamenů na maltu objem jednoho kamene do 0,02 m3 š spáry přes 10 do 20 mm</t>
  </si>
  <si>
    <t>-736448103</t>
  </si>
  <si>
    <t>Zdivo nadzákladové z lomového kamene štípaného nebo ručně vybíraného na maltu z pravidelných kamenů (na vazbu) objemu 1 kusu kamene do 0,02 m3, šířka spáry přes 10 do 20 mm</t>
  </si>
  <si>
    <t>https://podminky.urs.cz/item/CS_URS_2024_01/311213213</t>
  </si>
  <si>
    <t>VSTUPNÍ OBJEKT</t>
  </si>
  <si>
    <t xml:space="preserve"> Kamenný obklad tl. 10 cm (žula) </t>
  </si>
  <si>
    <t>0,95*3,40*0,10</t>
  </si>
  <si>
    <t>0,95*(0,90+1,50)*0,10</t>
  </si>
  <si>
    <t>(0,95+2,10)/2*3,40*0,10</t>
  </si>
  <si>
    <t>36</t>
  </si>
  <si>
    <t>311213911</t>
  </si>
  <si>
    <t>Příplatek k cenám zdění zdiva z kamene na maltu za jednostranné lícování zdiva</t>
  </si>
  <si>
    <t>214240777</t>
  </si>
  <si>
    <t>Zdivo nadzákladové z lomového kamene štípaného nebo ručně vybíraného na maltu Příplatek k cenám za lícování zdiva jednostranné</t>
  </si>
  <si>
    <t>https://podminky.urs.cz/item/CS_URS_2024_01/311213911</t>
  </si>
  <si>
    <t>Poznámka k položce:_x000d_
VSTUPNÍ OBJEKT_x000d_
Kamenný obklad tl. 10 cm (žula)</t>
  </si>
  <si>
    <t>37</t>
  </si>
  <si>
    <t>311213921</t>
  </si>
  <si>
    <t>Příplatek k cenám zdění zdiva z kamene na maltu za vytvoření hrany rohu</t>
  </si>
  <si>
    <t>-570627477</t>
  </si>
  <si>
    <t>Zdivo nadzákladové z lomového kamene štípaného nebo ručně vybíraného na maltu Příplatek k cenám za vytvoření hrany rohu</t>
  </si>
  <si>
    <t>https://podminky.urs.cz/item/CS_URS_2024_01/311213921</t>
  </si>
  <si>
    <t>2,10+0,95+0,95+0,95</t>
  </si>
  <si>
    <t>38</t>
  </si>
  <si>
    <t>33479111R</t>
  </si>
  <si>
    <t>prostup v betonových zdech z těsnící chráničkou DN do 250</t>
  </si>
  <si>
    <t>1802704460</t>
  </si>
  <si>
    <t>Poznámka k položce:_x000d_
Vláknocementová pažnice k betonu do stěny z vodostavebního betonu_x000d_
HRD-FU2</t>
  </si>
  <si>
    <t>TĚSNĚNÝ PROSTUP PRO SO03 A SO04</t>
  </si>
  <si>
    <t xml:space="preserve">vláknocementová chránička R 200  a těsnění </t>
  </si>
  <si>
    <t>0,20+0,20</t>
  </si>
  <si>
    <t>Vodorovné konstrukce</t>
  </si>
  <si>
    <t>39</t>
  </si>
  <si>
    <t>451315124</t>
  </si>
  <si>
    <t>Podkladní nebo výplňová vrstva z betonu C 12/15 tl do 150 mm</t>
  </si>
  <si>
    <t>605239109</t>
  </si>
  <si>
    <t>Podkladní a výplňové vrstvy z betonu prostého tloušťky do 150 mm, z betonu C 12/15</t>
  </si>
  <si>
    <t>https://podminky.urs.cz/item/CS_URS_2024_01/451315124</t>
  </si>
  <si>
    <t>Poznámka k položce:_x000d_
Vyrovnané dno výrubu</t>
  </si>
  <si>
    <t>Podkladní betonová deska C12/15, XC0, tl. 150cm</t>
  </si>
  <si>
    <t>3,10*3,10</t>
  </si>
  <si>
    <t>Úpravy povrchů, podlahy a osazování výplní</t>
  </si>
  <si>
    <t>40</t>
  </si>
  <si>
    <t>631311125</t>
  </si>
  <si>
    <t>Mazanina tl přes 80 do 120 mm z betonu prostého bez zvýšených nároků na prostředí tř. C 20/25</t>
  </si>
  <si>
    <t>-649537635</t>
  </si>
  <si>
    <t>Mazanina z betonu prostého bez zvýšených nároků na prostředí tl. přes 80 do 120 mm tř. C 20/25</t>
  </si>
  <si>
    <t>https://podminky.urs.cz/item/CS_URS_2024_01/631311125</t>
  </si>
  <si>
    <t>DEFINITIVNÍ OBEZDÍVKA</t>
  </si>
  <si>
    <t>bet. podlaha C20/25-X0, tl. 8-15cm, ve spádu</t>
  </si>
  <si>
    <t xml:space="preserve">"dno šachty"   (2,58-0,24)*2,58*(0,08+0,15)/2</t>
  </si>
  <si>
    <t xml:space="preserve">"po dilatační spáru"   (1,88-0,24)*0,60*(0,08+0,15)/2</t>
  </si>
  <si>
    <t>41</t>
  </si>
  <si>
    <t>631319022</t>
  </si>
  <si>
    <t>Příplatek k mazanině tl přes 80 do 120 mm za přehlazení s poprášením cementem</t>
  </si>
  <si>
    <t>1084439399</t>
  </si>
  <si>
    <t>Příplatek k cenám mazanin za úpravu povrchu mazaniny přehlazením s poprášením cementem pro konečnou úpravu, mazanina tl. přes 80 do 120 mm (20 kg/m3)</t>
  </si>
  <si>
    <t>https://podminky.urs.cz/item/CS_URS_2024_01/631319022</t>
  </si>
  <si>
    <t>Poznámka k položce:_x000d_
DEFINITIVNÍ OBEZDÍVKA_x000d_
bet. podlaha C20/25-X0, tl. 8-15cm, ve spádu</t>
  </si>
  <si>
    <t>42</t>
  </si>
  <si>
    <t>631319196</t>
  </si>
  <si>
    <t>Příplatek k mazanině tl přes 80 do 120 mm za plochu do 5 m2</t>
  </si>
  <si>
    <t>1882452669</t>
  </si>
  <si>
    <t>Příplatek k cenám mazanin za malou plochu do 5 m2 jednotlivě mazanina tl. přes 80 do 120 mm</t>
  </si>
  <si>
    <t>https://podminky.urs.cz/item/CS_URS_2024_01/631319196</t>
  </si>
  <si>
    <t>43</t>
  </si>
  <si>
    <t>641941611</t>
  </si>
  <si>
    <t>Osazování kovových rámů oken do 1 m2 na montážní pěnu</t>
  </si>
  <si>
    <t>948383637</t>
  </si>
  <si>
    <t>Osazování rámů kovových okenních na montážní pěnu, o ploše do 1 m2</t>
  </si>
  <si>
    <t>https://podminky.urs.cz/item/CS_URS_2024_01/641941611</t>
  </si>
  <si>
    <t>protidešťová žaluzie se síťkou 600/920</t>
  </si>
  <si>
    <t>44</t>
  </si>
  <si>
    <t>5534142R</t>
  </si>
  <si>
    <t>protidešťová žaluzie se síťkou 600/920, nerez, dodávka, výroba</t>
  </si>
  <si>
    <t>-1183908910</t>
  </si>
  <si>
    <t xml:space="preserve">Poznámka k položce:_x000d_
PROTIDEŠŤOVÉ ŽALUZIE SE SÍŤKOU 600/920 PROTI HMYZU A PTÁKŮM - 2KUSY _x000d_
-protidešťová žaluzie  chrání vnitřní prostor nadzemního kiosku a  otvory_x000d_
 větrání proti vniknutí vody. _x000d_
-zamezuje přímý pohled do chráněného prostoru. vnitřní průřez obvodového_x000d_
 rámu žaluzie je vybavený lištou k zamezení zatékání kapek po obvodě rámu._x000d_
-konstrukci tvoří samostatný montážní rám  kotvený do ostění kotevními_x000d_
 šrouby m10/60 (chemická kotva)._x000d_
-ke kotevnímu rámu je následně přišroubován druhý samostatný díl _x000d_
-protidešťové žaluzie s  širokými lamelami mají větší průtočnou plochu _x000d_
 (min.75%) a tím i menší tlakové ztráty._x000d_
-žaluzie jsou vybaveny svařovanou sítí proti hmyzu s oky 10 x 10mm._x000d_
-materiál  žaluzií - nerezová oceli (a304, a316)._x000d_
</t>
  </si>
  <si>
    <t>45</t>
  </si>
  <si>
    <t>642945111</t>
  </si>
  <si>
    <t>Osazování protipožárních nebo protiplynových zárubní dveří jednokřídlových do 2,5 m2</t>
  </si>
  <si>
    <t>-724874573</t>
  </si>
  <si>
    <t>Osazování ocelových zárubní protipožárních nebo protiplynových dveří do vynechaného otvoru, s obetonováním, dveří jednokřídlových do 2,5 m2</t>
  </si>
  <si>
    <t>https://podminky.urs.cz/item/CS_URS_2024_01/642945111</t>
  </si>
  <si>
    <t xml:space="preserve">"zárubeň"   1</t>
  </si>
  <si>
    <t xml:space="preserve">"dveře"   1</t>
  </si>
  <si>
    <t>46</t>
  </si>
  <si>
    <t>55331578</t>
  </si>
  <si>
    <t>zárubeň jednokřídlá ocelová pro zdění s protipožární úpravou tl stěny 260-300mm rozměru 900/1970, 2100mm</t>
  </si>
  <si>
    <t>-2019305410</t>
  </si>
  <si>
    <t>47</t>
  </si>
  <si>
    <t>553412R</t>
  </si>
  <si>
    <t>jednokřídlé kovové dveře 2000/900 pro vnější použití, plné, pravé, otvíravé do exteriéru dveře bez polodrážky.</t>
  </si>
  <si>
    <t>-1295500564</t>
  </si>
  <si>
    <t xml:space="preserve">jednokřídlé kovové dveře 2000/900 pro vnější použití, plné, pravé, otvíravé do exteriéru dveře bez polodrážky.
</t>
  </si>
  <si>
    <t xml:space="preserve">Poznámka k položce:_x000d_
TECHNICKÁ SPECIFIKACE_x000d_
Jednokřídlé kovové dveře 2000/900 pro vnější použití, plné, pravé, otvíravé do exteriéru dveře bez polodrážky._x000d_
Kování rozetové, s oboustrannou klikou v provedení bezpečnostním na cylindrickou vložku._x000d_
Typ CDB — bezpečnostní_x000d_
1)	cylindrická vložka  bezpečnostní s požadovanou třídou bezpečnosti 2 _x000d_
2)	s ohledem na deklarování bezpečnostní třídy jsou dveře vybaveny tříbodovým bezpečnostním vložkovým zámkem._x000d_
3)	v  místě závěsů mají dveře pasivní bezpečnostní trny._x000d_
4)	dveře se osazují do speciální bezpečnostní ocelové zárubně_x000d_
5)	padací lišta integrovaná ve spodní části křídla aktivovaná uzavřením_x000d_
6)	těsnící práh, uchycení do podlahy _x000d_
7)	samozavírač dveřního křídla zámek mechanické,  s možností součinnosti se systémem EZS i EPS._x000d_
8)	Samozavírač napojený na  požární signalizaci._x000d_
9)	panty pevné, šroubované a seřizovací (3D), podlahový kartáč, těsnící guma_x000d_
10)	pozinkované opláštění, vrchní povrchová úprava nástřikem dvousložkových PUR_x000d_
11)	osazení do ocelové zárubně bez polodrážky_x000d_
12)	Dveře vnější v souladu s ČSN EN 14 351_x000d_
</t>
  </si>
  <si>
    <t>Trubní vedení</t>
  </si>
  <si>
    <t>48</t>
  </si>
  <si>
    <t>871228111</t>
  </si>
  <si>
    <t>Kladení drenážního potrubí z tvrdého PVC průměru přes 90 do 150 mm</t>
  </si>
  <si>
    <t>571381597</t>
  </si>
  <si>
    <t>Kladení drenážního potrubí z plastických hmot do připravené rýhy z tvrdého PVC, průměru přes 90 do 150 mm</t>
  </si>
  <si>
    <t>https://podminky.urs.cz/item/CS_URS_2024_01/871228111</t>
  </si>
  <si>
    <t>Poznámka k položce:_x000d_
DEFINITIVNÍ DRENÁŽ DN 150</t>
  </si>
  <si>
    <t>DEFINITIVNÍ DRENÁŽ DN 150</t>
  </si>
  <si>
    <t xml:space="preserve">"délka"   3,0</t>
  </si>
  <si>
    <t>49</t>
  </si>
  <si>
    <t>18615208</t>
  </si>
  <si>
    <t>trubka drenážní korugovaná PP SN 8 perforace 220° pro liniové stavby DN 150</t>
  </si>
  <si>
    <t>584938900</t>
  </si>
  <si>
    <t>2,97*1,01 'Přepočtené koeficientem množství</t>
  </si>
  <si>
    <t>Ostatní konstrukce a práce, bourání</t>
  </si>
  <si>
    <t>50</t>
  </si>
  <si>
    <t>947321R_SO01</t>
  </si>
  <si>
    <t>montáž a demontáž lešení řadového modulového těžkého zatížení do 300 kg/m2 š od 1,2 do 1,5 m v do 10 m</t>
  </si>
  <si>
    <t>kpl.</t>
  </si>
  <si>
    <t>635802522</t>
  </si>
  <si>
    <t>Poznámka k položce:_x000d_
Po celkovou dobu stavby - dle potřeby zhotovitele,uvažováno i pro profese.</t>
  </si>
  <si>
    <t>51</t>
  </si>
  <si>
    <t>953965131</t>
  </si>
  <si>
    <t>Kotevní šroub pro chemické kotvy M 16 dl 190 mm</t>
  </si>
  <si>
    <t>1579435994</t>
  </si>
  <si>
    <t>Kotva chemická s vyvrtáním otvoru kotevní šrouby pro chemické kotvy, velikost M 16, délka 190 mm</t>
  </si>
  <si>
    <t>https://podminky.urs.cz/item/CS_URS_2024_01/953965131</t>
  </si>
  <si>
    <t xml:space="preserve">Poznámka k položce:_x000d_
STŘECHA_x000d_
Ocelové prvky střešní konstrukce_x000d_
- Kotvy do betonu-kotevní svorník+dvoukomponentní lepící hmota_x000d_
- Kotvy M16 (efektivní kotevní hloubka 80 mm). Pod matice a šrouby_x000d_
  použít hladké podložky._x000d_
</t>
  </si>
  <si>
    <t>VSTUPNÍ OBJEKT-STŘECHA</t>
  </si>
  <si>
    <t>Ocelová konstrukce krovu - uchycení</t>
  </si>
  <si>
    <t>"celkem" 32 "ks"</t>
  </si>
  <si>
    <t>52</t>
  </si>
  <si>
    <t>985324221</t>
  </si>
  <si>
    <t>Ochranný akrylátový nátěr betonu dvojnásobný se stěrkou S4 (OS-C)</t>
  </si>
  <si>
    <t>-912056784</t>
  </si>
  <si>
    <t>Ochranný nátěr betonu akrylátový dvojnásobný se stěrkou S4 (OS-C)</t>
  </si>
  <si>
    <t>https://podminky.urs.cz/item/CS_URS_2024_01/985324221</t>
  </si>
  <si>
    <t>Poznámka k položce:_x000d_
Povrchový nátěr vnější konstrukce vstupního objektu</t>
  </si>
  <si>
    <t>997</t>
  </si>
  <si>
    <t>Přesun sutě</t>
  </si>
  <si>
    <t>53</t>
  </si>
  <si>
    <t>997013501</t>
  </si>
  <si>
    <t>Odvoz suti a vybouraných hmot na skládku nebo meziskládku do 1 km se složením</t>
  </si>
  <si>
    <t>-1235674961</t>
  </si>
  <si>
    <t>Odvoz suti a vybouraných hmot na skládku nebo meziskládku se složením, na vzdálenost do 1 km</t>
  </si>
  <si>
    <t>https://podminky.urs.cz/item/CS_URS_2024_01/997013501</t>
  </si>
  <si>
    <t>Poznámka k položce:_x000d_
Uloženo na skládku Povodí Vltavy (dle požadavků investora)</t>
  </si>
  <si>
    <t>23,414"m3"*2,6"t/m3"</t>
  </si>
  <si>
    <t>78,062"m3"*2,6"t/m3"</t>
  </si>
  <si>
    <t>998</t>
  </si>
  <si>
    <t>Přesun hmot</t>
  </si>
  <si>
    <t>54</t>
  </si>
  <si>
    <t>998255111</t>
  </si>
  <si>
    <t>Přesun hmot pro šachty ražené při délce svislého přesunu do 75 m</t>
  </si>
  <si>
    <t>-2124508056</t>
  </si>
  <si>
    <t>Přesun hmot pro šachty ražené vodorovná dopravní vzdálenost do 100 m při délce svislého přesunu do 75 m</t>
  </si>
  <si>
    <t>https://podminky.urs.cz/item/CS_URS_2024_01/998255111</t>
  </si>
  <si>
    <t>PSV</t>
  </si>
  <si>
    <t>Práce a dodávky PSV</t>
  </si>
  <si>
    <t>711</t>
  </si>
  <si>
    <t>Izolace proti vodě, vlhkosti a plynům</t>
  </si>
  <si>
    <t>55</t>
  </si>
  <si>
    <t>711531110</t>
  </si>
  <si>
    <t>Provedení hydroizolace potrubí pásy na sucho položením tkaniny</t>
  </si>
  <si>
    <t>1460295806</t>
  </si>
  <si>
    <t>Provedení izolace potrubí, nádrží, stok a kanalizačních šachet pásy na sucho položením tkaniny</t>
  </si>
  <si>
    <t>https://podminky.urs.cz/item/CS_URS_2024_01/711531110</t>
  </si>
  <si>
    <t>geotextílie - 200g/m2</t>
  </si>
  <si>
    <t>209,24</t>
  </si>
  <si>
    <t>56</t>
  </si>
  <si>
    <t>69311060</t>
  </si>
  <si>
    <t>geotextilie netkaná separační, ochranná, filtrační, drenážní PP 200g/m2</t>
  </si>
  <si>
    <t>-749233103</t>
  </si>
  <si>
    <t>geotextílie - 200g/m2, 25 % přesah</t>
  </si>
  <si>
    <t>209,24*1,25</t>
  </si>
  <si>
    <t>57</t>
  </si>
  <si>
    <t>711642567</t>
  </si>
  <si>
    <t>Provedení mezilehlé hydroizolace podchodů přitavením pásu NAIP</t>
  </si>
  <si>
    <t>-1879638280</t>
  </si>
  <si>
    <t>Provedení izolace podchodů a objektů v podzemí, tunelů a štol pásy přitavením NAIP opěr nebo kleneb mezilehlé</t>
  </si>
  <si>
    <t>https://podminky.urs.cz/item/CS_URS_2024_01/711642567</t>
  </si>
  <si>
    <t>hydroizolace - Pe-Ld folie, tl.1,5 mm - dno a stěny</t>
  </si>
  <si>
    <t>104,59</t>
  </si>
  <si>
    <t>58</t>
  </si>
  <si>
    <t>62832R</t>
  </si>
  <si>
    <t>POLYETYLEN (PE-LD) FOLIE - Polyethylen šíře 1000 mm, 918 Kg/m3 (návin v rolích)</t>
  </si>
  <si>
    <t>2032232071</t>
  </si>
  <si>
    <t>Poznámka k položce:_x000d_
Tloušťka 1,5 mm</t>
  </si>
  <si>
    <t>hydroizolace - Pe-Ld folie, tl.1,5 mm - dno a stěny (+20% přesah)</t>
  </si>
  <si>
    <t>104,59*1,20</t>
  </si>
  <si>
    <t>59</t>
  </si>
  <si>
    <t>998711102</t>
  </si>
  <si>
    <t>Přesun hmot tonážní pro izolace proti vodě, vlhkosti a plynům v objektech v přes 6 do 12 m</t>
  </si>
  <si>
    <t>-909943610</t>
  </si>
  <si>
    <t>Přesun hmot pro izolace proti vodě, vlhkosti a plynům stanovený z hmotnosti přesunovaného materiálu vodorovná dopravní vzdálenost do 50 m základní v objektech výšky přes 6 do 12 m</t>
  </si>
  <si>
    <t>https://podminky.urs.cz/item/CS_URS_2024_01/998711102</t>
  </si>
  <si>
    <t>762</t>
  </si>
  <si>
    <t>Konstrukce tesařské</t>
  </si>
  <si>
    <t>60</t>
  </si>
  <si>
    <t>762342511</t>
  </si>
  <si>
    <t>Montáž kontralatí na podklad bez tepelné izolace</t>
  </si>
  <si>
    <t>-748230613</t>
  </si>
  <si>
    <t>Montáž laťování montáž kontralatí na podklad bez tepelné izolace</t>
  </si>
  <si>
    <t>https://podminky.urs.cz/item/CS_URS_2024_01/762342511</t>
  </si>
  <si>
    <t xml:space="preserve">"skladba"   11*(3,10+1,46)</t>
  </si>
  <si>
    <t>61</t>
  </si>
  <si>
    <t>60514114</t>
  </si>
  <si>
    <t>řezivo jehličnaté lať impregnovaná dl 4 m</t>
  </si>
  <si>
    <t>-1974199321</t>
  </si>
  <si>
    <t>Poznámka k položce:_x000d_
15% prořez</t>
  </si>
  <si>
    <t xml:space="preserve">"Střešní krytina"   50,16*0,03*0,05*1,15</t>
  </si>
  <si>
    <t>62</t>
  </si>
  <si>
    <t>762810047</t>
  </si>
  <si>
    <t>Záklop stropů z desek OSB tl 25 mm na pero a drážku šroubovaných na rošt</t>
  </si>
  <si>
    <t>-153773453</t>
  </si>
  <si>
    <t>Záklop stropů z dřevoštěpkových desek OSB šroubovaných na rošt na pero a drážku, tloušťky desky 25 mm</t>
  </si>
  <si>
    <t>https://podminky.urs.cz/item/CS_URS_2024_01/762810047</t>
  </si>
  <si>
    <t xml:space="preserve">"skladba"   18,85</t>
  </si>
  <si>
    <t>63</t>
  </si>
  <si>
    <t>762521108</t>
  </si>
  <si>
    <t>Položení podlahy z hrubých fošen na sraz</t>
  </si>
  <si>
    <t>-172063588</t>
  </si>
  <si>
    <t>Položení podlah nehoblovaných na sraz z fošen hrubých</t>
  </si>
  <si>
    <t>https://podminky.urs.cz/item/CS_URS_2024_01/762521108</t>
  </si>
  <si>
    <t>PROVIZORNÍ OSTĚNÍ</t>
  </si>
  <si>
    <t>Pracovní podlaha - prkna tl.32 mm na dřevěných hranolech</t>
  </si>
  <si>
    <t>64</t>
  </si>
  <si>
    <t>60511081</t>
  </si>
  <si>
    <t>řezivo jehličnaté středové smrk tl 18-32mm dl 4-5m</t>
  </si>
  <si>
    <t>-107988796</t>
  </si>
  <si>
    <t>Poznámka k položce:_x000d_
10% prořez</t>
  </si>
  <si>
    <t>Pracovní podlaha - prka tl.32 mm na dřevěných hranolech</t>
  </si>
  <si>
    <t>3,10*3,10*0,032*1,10</t>
  </si>
  <si>
    <t>65</t>
  </si>
  <si>
    <t>762526110</t>
  </si>
  <si>
    <t>Položení polštáře pod podlahy při osové vzdálenosti do 65 cm</t>
  </si>
  <si>
    <t>-1703514119</t>
  </si>
  <si>
    <t>Položení podlah položení polštářů pod podlahy osové vzdálenosti do 65 cm</t>
  </si>
  <si>
    <t>https://podminky.urs.cz/item/CS_URS_2024_01/762526110</t>
  </si>
  <si>
    <t>66</t>
  </si>
  <si>
    <t>60512125</t>
  </si>
  <si>
    <t>hranol stavební řezivo průřezu do 120cm2 do dl 6m</t>
  </si>
  <si>
    <t>-77410967</t>
  </si>
  <si>
    <t>5*0,10*0,10*3,10*1,10</t>
  </si>
  <si>
    <t>67</t>
  </si>
  <si>
    <t>99876R_SO01.1</t>
  </si>
  <si>
    <t>demontáž provizorních konstrukcí pracovních podlah včetně kompletního odstranění</t>
  </si>
  <si>
    <t>-520086377</t>
  </si>
  <si>
    <t xml:space="preserve">Poznámka k položce:_x000d_
Odvoz a likvidace suti a vybouraných hmot odpovídajícím zákonným způsobem včetně naložení - položka obsahuje veškeré práce nutné pro zákonnou likvidaci  suti/vybouraných hmot, vč. dojezdové vzdálenosti dle zajištění zhotovitele</t>
  </si>
  <si>
    <t>763</t>
  </si>
  <si>
    <t>Konstrukce suché výstavby</t>
  </si>
  <si>
    <t>68</t>
  </si>
  <si>
    <t>763R1</t>
  </si>
  <si>
    <t>podhled-požární odolnost EI30</t>
  </si>
  <si>
    <t>1177837366</t>
  </si>
  <si>
    <t xml:space="preserve">Poznámka k položce:_x000d_
Požadavek doložení certifikátu splnění předepsané PO_x000d_
_x000d_
Certifikovaná referenční skladba:_x000d_
Podhled-požární odolnodt EI30:_x000d_
- deska z minerální vlny objemová hmotnost 30 kg/m2, tl. 60 mm_x000d_
- deska z minerální vlny objemová hmotnost 65 kg/m2, tl. 60 mm_x000d_
-  požárně ochranná deska PROMATECT®-H, tl. 2 x 15 mm, _x000d_
   zavěšené přes nosný T-profil, popř. CD profil a  závěsnou_x000d_
   páskovou ocel 20 x 1,5 mm,  deskové spoje, zatmelené _x000d_
   tmelem Promat®   _x000d_
</t>
  </si>
  <si>
    <t xml:space="preserve">"Skladba podhledu (EI30)"    6,66</t>
  </si>
  <si>
    <t>69</t>
  </si>
  <si>
    <t>998763301</t>
  </si>
  <si>
    <t>Přesun hmot tonážní pro konstrukce montované z desek v objektech v do 6 m</t>
  </si>
  <si>
    <t>-595634948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</si>
  <si>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</si>
  <si>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https://podminky.urs.cz/item/CS_URS_2024_01/998763301</t>
  </si>
  <si>
    <t>70</t>
  </si>
  <si>
    <t>998763381</t>
  </si>
  <si>
    <t>Příplatek k přesunu hmot tonážní 763 SDK prováděný bez použití mechanizace</t>
  </si>
  <si>
    <t>CS ÚRS 2023 02</t>
  </si>
  <si>
    <t>635511865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</si>
  <si>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</si>
  <si>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https://podminky.urs.cz/item/CS_URS_2023_02/998763381</t>
  </si>
  <si>
    <t>764</t>
  </si>
  <si>
    <t>Konstrukce klempířské</t>
  </si>
  <si>
    <t>71</t>
  </si>
  <si>
    <t>764111641</t>
  </si>
  <si>
    <t>Krytina střechy rovné drážkováním ze svitků z Pz plechu s povrchovou úpravou do rš 670 mm sklonu do 30°</t>
  </si>
  <si>
    <t>-1044029540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</si>
  <si>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</si>
  <si>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https://podminky.urs.cz/item/CS_URS_2024_01/764111641</t>
  </si>
  <si>
    <t>72</t>
  </si>
  <si>
    <t>764211414</t>
  </si>
  <si>
    <t>Oplechování nevětraného hřebene z Pz plechu s hřebenovým plechem rš 330 mm</t>
  </si>
  <si>
    <t>-632212453</t>
  </si>
  <si>
    <t>Oplechování střešních prvků z pozinkovaného plechu hřebene nevětraného s použitím hřebenového plechu rš 330 mm</t>
  </si>
  <si>
    <t>https://podminky.urs.cz/item/CS_URS_2024_01/764211414</t>
  </si>
  <si>
    <t xml:space="preserve">"skladba"   4,05</t>
  </si>
  <si>
    <t>73</t>
  </si>
  <si>
    <t>764212430</t>
  </si>
  <si>
    <t>Oplechování rovné okapové hrany z Pz plechu rš 120 mm</t>
  </si>
  <si>
    <t>957460447</t>
  </si>
  <si>
    <t>Oplechování střešních prvků z pozinkovaného plechu okapu okapovým plechem střechy rovné rš 120 mm</t>
  </si>
  <si>
    <t>https://podminky.urs.cz/item/CS_URS_2024_01/764212430</t>
  </si>
  <si>
    <t xml:space="preserve">"skladba"   2*4,5</t>
  </si>
  <si>
    <t>74</t>
  </si>
  <si>
    <t>764511601</t>
  </si>
  <si>
    <t>Žlab podokapní půlkruhový z Pz s povrchovou úpravou rš 250 mm</t>
  </si>
  <si>
    <t>363657668</t>
  </si>
  <si>
    <t>Žlab podokapní z pozinkovaného plechu s povrchovou úpravou včetně háků a čel půlkruhový do rš 280 mm</t>
  </si>
  <si>
    <t>https://podminky.urs.cz/item/CS_URS_2024_01/764511601</t>
  </si>
  <si>
    <t xml:space="preserve">"skladba"  4,45</t>
  </si>
  <si>
    <t>75</t>
  </si>
  <si>
    <t>764511621</t>
  </si>
  <si>
    <t>Roh nebo kout půlkruhového podokapního žlabu z Pz s povrchovou úpravou rš 250 mm</t>
  </si>
  <si>
    <t>343287323</t>
  </si>
  <si>
    <t>Žlab podokapní z pozinkovaného plechu s povrchovou úpravou včetně háků a čel roh nebo kout, žlabu půlkruhového do rš 280 mm</t>
  </si>
  <si>
    <t>https://podminky.urs.cz/item/CS_URS_2024_01/764511621</t>
  </si>
  <si>
    <t xml:space="preserve">"skladba"   2</t>
  </si>
  <si>
    <t>76</t>
  </si>
  <si>
    <t>764518621</t>
  </si>
  <si>
    <t>Svody kruhové včetně objímek, kolen, odskoků z Pz s povrchovou úpravou průměru do 90 mm</t>
  </si>
  <si>
    <t>397606244</t>
  </si>
  <si>
    <t>Svod z pozinkovaného plechu s upraveným povrchem včetně objímek, kolen a odskoků kruhový, průměru do 90 mm</t>
  </si>
  <si>
    <t>https://podminky.urs.cz/item/CS_URS_2024_01/764518621</t>
  </si>
  <si>
    <t xml:space="preserve">"skladba"   4</t>
  </si>
  <si>
    <t>77</t>
  </si>
  <si>
    <t>764218604</t>
  </si>
  <si>
    <t>Oplechování rovné římsy mechanicky kotvené z Pz s upraveným povrchem rš 330 mm</t>
  </si>
  <si>
    <t>-1277141609</t>
  </si>
  <si>
    <t>Oplechování říms a ozdobných prvků z pozinkovaného plechu s povrchovou úpravou rovných, bez rohů mechanicky kotvené rš 330 mm</t>
  </si>
  <si>
    <t>https://podminky.urs.cz/item/CS_URS_2024_01/764218604</t>
  </si>
  <si>
    <t>VSTUPNÍ OBJEKT - kamenný obklad</t>
  </si>
  <si>
    <t xml:space="preserve">okapnice ukotvená a zatmelená do žb. </t>
  </si>
  <si>
    <t>stěny, pl. š=300m, titanzinek tl. 0,7mm</t>
  </si>
  <si>
    <t>3,40*0,10</t>
  </si>
  <si>
    <t>0,90+1,50</t>
  </si>
  <si>
    <t>78</t>
  </si>
  <si>
    <t>764218645</t>
  </si>
  <si>
    <t>Příplatek k cenám rovné římsy za zvýšenou pracnost provedení rohu nebo koutu rš do 400 mm</t>
  </si>
  <si>
    <t>677044132</t>
  </si>
  <si>
    <t>Oplechování říms a ozdobných prvků z pozinkovaného plechu s povrchovou úpravou rovných, bez rohů Příplatek k cenám za zvýšenou pracnost při provedení rohu nebo koutu rovné římsy do rš 400 mm</t>
  </si>
  <si>
    <t>https://podminky.urs.cz/item/CS_URS_2024_01/764218645</t>
  </si>
  <si>
    <t xml:space="preserve">"rohy budovy+okolo dveří"   4+2</t>
  </si>
  <si>
    <t>79</t>
  </si>
  <si>
    <t>998764101</t>
  </si>
  <si>
    <t>Přesun hmot tonážní pro konstrukce klempířské v objektech v do 6 m</t>
  </si>
  <si>
    <t>-1908051401</t>
  </si>
  <si>
    <t>Přesun hmot pro konstrukce klempířské stanovený z hmotnosti přesunovaného materiálu vodorovná dopravní vzdálenost do 50 m základní v objektech výšky do 6 m</t>
  </si>
  <si>
    <t>https://podminky.urs.cz/item/CS_URS_2024_01/998764101</t>
  </si>
  <si>
    <t>765</t>
  </si>
  <si>
    <t>Krytina skládaná</t>
  </si>
  <si>
    <t>80</t>
  </si>
  <si>
    <t>765191021</t>
  </si>
  <si>
    <t>Montáž pojistné hydroizolační nebo parotěsné fólie kladené ve sklonu přes 20° s lepenými spoji na krokve</t>
  </si>
  <si>
    <t>467995078</t>
  </si>
  <si>
    <t>Montáž pojistné hydroizolační nebo parotěsné fólie kladené ve sklonu přes 20° s lepenými přesahy na krokve</t>
  </si>
  <si>
    <t>https://podminky.urs.cz/item/CS_URS_2024_01/765191021</t>
  </si>
  <si>
    <t>81</t>
  </si>
  <si>
    <t>28329338</t>
  </si>
  <si>
    <t>fólie PE nevyztužená pro parotěsnou vrstvu podlah, stěn, stropů a střech do 200g/m2</t>
  </si>
  <si>
    <t>984823457</t>
  </si>
  <si>
    <t>Poznámka k položce:_x000d_
VSTUPNÍ OBJEKT-STŘECHA</t>
  </si>
  <si>
    <t>18,85*1,1 'Přepočtené koeficientem množství</t>
  </si>
  <si>
    <t>82</t>
  </si>
  <si>
    <t>765191023</t>
  </si>
  <si>
    <t>Montáž pojistné hydroizolační nebo parotěsné kladené ve sklonu přes 20° s lepenými spoji na bednění</t>
  </si>
  <si>
    <t>-1933152740</t>
  </si>
  <si>
    <t>Montáž pojistné hydroizolační nebo parotěsné fólie kladené ve sklonu přes 20° s lepenými přesahy na bednění nebo tepelnou izolaci</t>
  </si>
  <si>
    <t>https://podminky.urs.cz/item/CS_URS_2024_01/765191023</t>
  </si>
  <si>
    <t>83</t>
  </si>
  <si>
    <t>28329036</t>
  </si>
  <si>
    <t>fólie kontaktní difuzně propustná pro doplňkovou hydroizolační vrstvu, třívrstvá mikroporézní PP 150g/m2 s integrovanou samolepící páskou</t>
  </si>
  <si>
    <t>-434577922</t>
  </si>
  <si>
    <t>84</t>
  </si>
  <si>
    <t>765191031</t>
  </si>
  <si>
    <t>Lepení těsnících pásků pod kontralatě</t>
  </si>
  <si>
    <t>-54631827</t>
  </si>
  <si>
    <t>Montáž pojistné hydroizolační nebo parotěsné fólie lepení těsnících pásků pod kontralatě</t>
  </si>
  <si>
    <t>https://podminky.urs.cz/item/CS_URS_2024_01/765191031</t>
  </si>
  <si>
    <t>85</t>
  </si>
  <si>
    <t>28329303</t>
  </si>
  <si>
    <t>páska těsnící jednostranně lepící butylkaučuková pod kontralatě š 50mm</t>
  </si>
  <si>
    <t>-915875224</t>
  </si>
  <si>
    <t>50,16*1,1 'Přepočtené koeficientem množství</t>
  </si>
  <si>
    <t>86</t>
  </si>
  <si>
    <t>998765101</t>
  </si>
  <si>
    <t>Přesun hmot tonážní pro krytiny skládané v objektech v do 6 m</t>
  </si>
  <si>
    <t>-85690400</t>
  </si>
  <si>
    <t>Přesun hmot pro krytiny skládané stanovený z hmotnosti přesunovaného materiálu vodorovná dopravní vzdálenost do 50 m základní na objektech výšky do 6 m</t>
  </si>
  <si>
    <t>https://podminky.urs.cz/item/CS_URS_2024_01/998765101</t>
  </si>
  <si>
    <t>767</t>
  </si>
  <si>
    <t>Konstrukce zámečnické</t>
  </si>
  <si>
    <t>87</t>
  </si>
  <si>
    <t>767R1</t>
  </si>
  <si>
    <t>provizorní zajištění stavby - zábradlí: montáž, demontáž, odstranění</t>
  </si>
  <si>
    <t>-1032516913</t>
  </si>
  <si>
    <t>Poznámka k položce:_x000d_
Ohlubňový rám - zábradlí_x000d_
Prostředek zhovitele potřebný k realizaci stavby - výrobek není předemětem dodávky</t>
  </si>
  <si>
    <t>88</t>
  </si>
  <si>
    <t>767R2</t>
  </si>
  <si>
    <t>provizorní přístup na stavbu - lezné oddělení: montáž, demontáž, odstranění</t>
  </si>
  <si>
    <t>-742624122</t>
  </si>
  <si>
    <t>Poznámka k položce:_x000d_
Lezní oddělení - žebřík s ochranným košem a přestupní plošinou_x000d_
Prostředek zhovitele potřebný k realizaci stavby - výrobek není předemětem dodávky</t>
  </si>
  <si>
    <t>89</t>
  </si>
  <si>
    <t>767211323</t>
  </si>
  <si>
    <t>Montáž venkovního kovového schodiště vřetenového kotveného do betonu</t>
  </si>
  <si>
    <t>729597712</t>
  </si>
  <si>
    <t>Montáž kovového venkovního schodiště bez zábradlí a podesty, pro šířku stupně do 1 200 mm vřetenového, kotveného do betonu</t>
  </si>
  <si>
    <t>https://podminky.urs.cz/item/CS_URS_2024_01/767211323</t>
  </si>
  <si>
    <t>VSTUPNÍ OBJEKT - DEFINITIVNÍ PŘÍSTUP</t>
  </si>
  <si>
    <t xml:space="preserve">"výška schodiště"   7,90</t>
  </si>
  <si>
    <t>90</t>
  </si>
  <si>
    <t>5534202R1</t>
  </si>
  <si>
    <t xml:space="preserve">schodiště točité čtvercové, schodnice protiskluzový PZ plech, se zábradlím, pro výšku 3850 mm </t>
  </si>
  <si>
    <t>-1960249619</t>
  </si>
  <si>
    <t>Poznámka k položce:_x000d_
VSTUPNÍ OBJEKT - DEFINITIVNÍ PŘÍSTUP_x000d_
včetně povrchových ochran</t>
  </si>
  <si>
    <t>91</t>
  </si>
  <si>
    <t>5534202R2</t>
  </si>
  <si>
    <t>plošina a podpěrné konstrukce, S 235, výroba, dodávka</t>
  </si>
  <si>
    <t>1532526059</t>
  </si>
  <si>
    <t>92</t>
  </si>
  <si>
    <t>7679951R</t>
  </si>
  <si>
    <t>montáž atypických zámečnických konstrukcí hm přes 500 kg</t>
  </si>
  <si>
    <t>-850019457</t>
  </si>
  <si>
    <t>Ocelová konstrukce krovu</t>
  </si>
  <si>
    <t xml:space="preserve">"celková váha"   1069</t>
  </si>
  <si>
    <t>93</t>
  </si>
  <si>
    <t>130R1</t>
  </si>
  <si>
    <t>ocelová svařovaná konstrukce krovu, S235, výroba, dodávka</t>
  </si>
  <si>
    <t>2010256843</t>
  </si>
  <si>
    <t xml:space="preserve">Poznámka k položce:_x000d_
- Ocelové prvky střešní konstrukce - ocel S235, svařenec_x000d_
</t>
  </si>
  <si>
    <t xml:space="preserve">"celková váha"   1,069</t>
  </si>
  <si>
    <t>94</t>
  </si>
  <si>
    <t>998767102</t>
  </si>
  <si>
    <t>Přesun hmot tonážní pro zámečnické konstrukce v objektech v přes 6 do 12 m</t>
  </si>
  <si>
    <t>475443246</t>
  </si>
  <si>
    <t>Přesun hmot pro zámečnické konstrukce stanovený z hmotnosti přesunovaného materiálu vodorovná dopravní vzdálenost do 50 m základní v objektech výšky přes 6 do 12 m</t>
  </si>
  <si>
    <t>https://podminky.urs.cz/item/CS_URS_2024_01/998767102</t>
  </si>
  <si>
    <t>789</t>
  </si>
  <si>
    <t>Povrchové úpravy ocelových konstrukcí a technologických zařízení</t>
  </si>
  <si>
    <t>95</t>
  </si>
  <si>
    <t>789224511</t>
  </si>
  <si>
    <t>Otryskání abrazivem ze strusky ocelových kcí třídy IV stupeň zarezavění A stupeň přípravy Sa 3</t>
  </si>
  <si>
    <t>42355824</t>
  </si>
  <si>
    <t>Otryskání povrchů ocelových konstrukcí suché abrazivní tryskání abrazivem ze strusky třídy IV stupeň zrezivění A, stupeň přípravy Sa 3</t>
  </si>
  <si>
    <t>https://podminky.urs.cz/item/CS_URS_2024_01/789224511</t>
  </si>
  <si>
    <t>1,069"t"*16,59"m2/t"</t>
  </si>
  <si>
    <t>96</t>
  </si>
  <si>
    <t>789421534</t>
  </si>
  <si>
    <t>Žárové stříkání ocelových konstrukcí třídy IV ZnAl 100 μm</t>
  </si>
  <si>
    <t>1699277739</t>
  </si>
  <si>
    <t>Žárové stříkání ocelových konstrukcí slitinou zinacor ZnAl, tloušťky 100 μm, třídy IV</t>
  </si>
  <si>
    <t>https://podminky.urs.cz/item/CS_URS_2024_01/789421534</t>
  </si>
  <si>
    <t>Poznámka k položce:_x000d_
VSTUPNÍ OBJEKT-STŘECHA_x000d_
Ocelová konstrukce krovu_x000d_
ochrana-metalizace Zn 15Al 100 μm</t>
  </si>
  <si>
    <t>97</t>
  </si>
  <si>
    <t>789355280</t>
  </si>
  <si>
    <t>Nátěr pásový dvousložkový epoxidový tl 50 µm na ocelových konstrukcích tř. IV</t>
  </si>
  <si>
    <t>-709626739</t>
  </si>
  <si>
    <t>Nátěry pásové korozně namáhaných míst (svary, hrany, kouty, šroubové spoje, apod.) tloušťky 50 μm ocelových konstrukcí třídy IV dvousložkový epoxidový</t>
  </si>
  <si>
    <t>https://podminky.urs.cz/item/CS_URS_2024_01/789355280</t>
  </si>
  <si>
    <t>Poznámka k položce:_x000d_
VSTUPNÍ OBJEKT-STŘECHA_x000d_
Ocelová konstrukce krovu_x000d_
epoxydový nátěr 240 μm (zvětšení plochy nátěru).</t>
  </si>
  <si>
    <t>17,735*5 'Přepočtené koeficientem množství</t>
  </si>
  <si>
    <t>1.2 - Štola</t>
  </si>
  <si>
    <t>115101R_SO01.2</t>
  </si>
  <si>
    <t>224626721</t>
  </si>
  <si>
    <t>142472112</t>
  </si>
  <si>
    <t>Ražení štol s trhavinou l do 200 m průřez přes 4 do 6 m2 litá skála mokrá</t>
  </si>
  <si>
    <t>544796501</t>
  </si>
  <si>
    <t>Ražení štol ruční, v lité skále, v hornině mokré, s použitím trhavin délky štoly do 200 m, o průřezu TV přes 4 do 6 m2</t>
  </si>
  <si>
    <t>https://podminky.urs.cz/item/CS_URS_2024_01/142472112</t>
  </si>
  <si>
    <t>Poznámka k položce:_x000d_
Součinitel zvětšení plochy teroretického výrubu: 1,23</t>
  </si>
  <si>
    <t>ŠTOLA - KRČEK NAPOJENÍ NA TĚLESO HRÁZE</t>
  </si>
  <si>
    <t>5,62"m3/bm"*0,50"m"*1,23</t>
  </si>
  <si>
    <t>142472113</t>
  </si>
  <si>
    <t>Ražení štol s trhavinou l do 200 m průřez přes 6 do 8 m2 litá skála mokrá</t>
  </si>
  <si>
    <t>-948758174</t>
  </si>
  <si>
    <t>Ražení štol ruční, v lité skále, v hornině mokré, s použitím trhavin délky štoly do 200 m, o průřezu TV přes 6 do 8 m2</t>
  </si>
  <si>
    <t>https://podminky.urs.cz/item/CS_URS_2024_01/142472113</t>
  </si>
  <si>
    <t>Poznámka k položce:_x000d_
Součinitel zvětšení plochy teroretického výrubu: 1,17</t>
  </si>
  <si>
    <t>ŠTOLA - STANDARDNÍ PROFIL</t>
  </si>
  <si>
    <t>7,59"m3/bm"*13,80*1,17</t>
  </si>
  <si>
    <t>142472114</t>
  </si>
  <si>
    <t>Ražení štol s trhavinou l do 200 m průřez přes 8 do 11 m2 litá skála mokrá</t>
  </si>
  <si>
    <t>-247120411</t>
  </si>
  <si>
    <t>Ražení štol ruční, v lité skále, v hornině mokré, s použitím trhavin délky štoly do 200 m, o průřezu TV přes 8 do 11 m2</t>
  </si>
  <si>
    <t>https://podminky.urs.cz/item/CS_URS_2024_01/142472114</t>
  </si>
  <si>
    <t>Poznámka k položce:_x000d_
Součinitel zvětšení plochy teroretického výrubu: 1,14</t>
  </si>
  <si>
    <t xml:space="preserve">ŠTOLA - PŘEVÝŠENÝ PROFIL </t>
  </si>
  <si>
    <t>8,79"m3/bm"*3,00*1,14</t>
  </si>
  <si>
    <t>132411401</t>
  </si>
  <si>
    <t>Hloubená vykopávka pod základy v hornině třídy těžitelnosti I skupiny 5 ručně</t>
  </si>
  <si>
    <t>-599476927</t>
  </si>
  <si>
    <t>Hloubená vykopávka pod základy ručně s přehozením výkopku na vzdálenost 3 m nebo s naložením na dopravní prostředek v hornině třídy těžitelnosti II skupiny 5</t>
  </si>
  <si>
    <t>https://podminky.urs.cz/item/CS_URS_2024_01/132411401</t>
  </si>
  <si>
    <t xml:space="preserve">"Výrub pro definitivní drenáž"   1,42</t>
  </si>
  <si>
    <t>154076121</t>
  </si>
  <si>
    <t>Montáž nosné konstrukce výstroje štol netypové l do 200 m trvale mokrá</t>
  </si>
  <si>
    <t>-1989830302</t>
  </si>
  <si>
    <t>Montáž netypové nosné konstrukce výstroje štol trvale zabudovaných z úplných ocelových rámů, délky štoly, do 200 m, v hornině mokré</t>
  </si>
  <si>
    <t>https://podminky.urs.cz/item/CS_URS_2024_01/154076121</t>
  </si>
  <si>
    <t xml:space="preserve">"příhradový nosník"   80,47 "kg"*10"ks"</t>
  </si>
  <si>
    <t xml:space="preserve">"spojovací materiál"   32,77 "kg"*10"ks"</t>
  </si>
  <si>
    <t xml:space="preserve">"příhradový nosník"   90,85"kg"*3"ks"</t>
  </si>
  <si>
    <t xml:space="preserve">"spojovací materiál"   32,77 "kg"*3"ks"</t>
  </si>
  <si>
    <t>492R2</t>
  </si>
  <si>
    <t>štola standartní profil, příhradový nosník P50-20-25, vč. spoj. materiálu</t>
  </si>
  <si>
    <t>-1202229505</t>
  </si>
  <si>
    <t>492R3</t>
  </si>
  <si>
    <t>štola převýšený profil, příhradový nosník P50-20-25, vč. spoj. materiálu</t>
  </si>
  <si>
    <t>-1773869995</t>
  </si>
  <si>
    <t>1830552322</t>
  </si>
  <si>
    <t xml:space="preserve">Poznámka k položce:_x000d_
svorníky hydraulicky upínané ∅ 28 mm_x000d_
únosnost  80 kN, do vrtu ∅ 32-38 mm, dl. 1,5 m</t>
  </si>
  <si>
    <t xml:space="preserve">"standartní profil"   60"ks"</t>
  </si>
  <si>
    <t xml:space="preserve">"převýšený profil"   21"ks"</t>
  </si>
  <si>
    <t>901333407</t>
  </si>
  <si>
    <t>3,456+122,548+30,062</t>
  </si>
  <si>
    <t>163333521</t>
  </si>
  <si>
    <t>Vodorovné přemístění rubaniny v hoře do 200 m mokrá</t>
  </si>
  <si>
    <t>-969719747</t>
  </si>
  <si>
    <t>Vodorovné přemístění rubaniny ze štol v hoře bez naložení délky dopravní trasy, do 200 m, horniny mokré</t>
  </si>
  <si>
    <t>https://podminky.urs.cz/item/CS_URS_2024_01/163333521</t>
  </si>
  <si>
    <t>167103211</t>
  </si>
  <si>
    <t>Naložení rubaniny z nahodilého přesměrného výrubu v hoře</t>
  </si>
  <si>
    <t>156034604</t>
  </si>
  <si>
    <t>Naložení rubaniny z nahodilého nezaviněného nadměrného výrubu na dopravní prostředek v hoře</t>
  </si>
  <si>
    <t>https://podminky.urs.cz/item/CS_URS_2024_01/167103211</t>
  </si>
  <si>
    <t>Poznámka k položce:_x000d_
Položka bude uplatněna v ppřípadě, že geotechnický dozor uzná, že nadvýrub je nezaviněný</t>
  </si>
  <si>
    <t>Předpoklad: 10% z celkového množství výrubu</t>
  </si>
  <si>
    <t>156,066*0,10</t>
  </si>
  <si>
    <t>-1141237807</t>
  </si>
  <si>
    <t xml:space="preserve">"standartní profil"  0,30*0,20*13,60</t>
  </si>
  <si>
    <t xml:space="preserve">"převýšený profil"   0,30*0,20*3,04</t>
  </si>
  <si>
    <t xml:space="preserve">"krček napojení"   0,30*0,20*0,50</t>
  </si>
  <si>
    <t>803589523</t>
  </si>
  <si>
    <t>1,028"m3"*2,2"t/m3"</t>
  </si>
  <si>
    <t>-87066457</t>
  </si>
  <si>
    <t xml:space="preserve">"standartní profil"   13,60</t>
  </si>
  <si>
    <t xml:space="preserve">"převýšený profil"   3,04</t>
  </si>
  <si>
    <t xml:space="preserve">"krček napojení"   0,50</t>
  </si>
  <si>
    <t>491495287</t>
  </si>
  <si>
    <t xml:space="preserve">" pod definitivní podlahou"   0,30*0,20*(20,40-2,45)</t>
  </si>
  <si>
    <t>216901111</t>
  </si>
  <si>
    <t>Očištění líce ploch výrubu, pažení nebo obezdívky l do 200 m litá skála</t>
  </si>
  <si>
    <t>464728099</t>
  </si>
  <si>
    <t>Očištění štol tlakovou vodou příp. jiným vhodným způsobem lícních ploch výrubu, pažení nebo obezdívky štol s naložením uvolněného materiálu, délky štoly do 200 m v lité skále</t>
  </si>
  <si>
    <t>https://podminky.urs.cz/item/CS_URS_2024_01/216901111</t>
  </si>
  <si>
    <t>standartní profil+výšený profil+krček napojení na těleso hráze</t>
  </si>
  <si>
    <t>140,54</t>
  </si>
  <si>
    <t>216902111</t>
  </si>
  <si>
    <t>Očištění nezapaženého dna štol</t>
  </si>
  <si>
    <t>-544682253</t>
  </si>
  <si>
    <t>Očištění nezapaženého dna štol jakékoliv délky</t>
  </si>
  <si>
    <t>https://podminky.urs.cz/item/CS_URS_2024_01/216902111</t>
  </si>
  <si>
    <t>788849478</t>
  </si>
  <si>
    <t xml:space="preserve">"standartní profil"   60"ks"*1,5"m/ vrt"</t>
  </si>
  <si>
    <t xml:space="preserve">"převýšený profil"   21"ks"*1,5"m/ vrt"</t>
  </si>
  <si>
    <t>360342211</t>
  </si>
  <si>
    <t>Zajištění výrubu l do 200 m mokro betonem tl do 50 mm bez výztuže</t>
  </si>
  <si>
    <t>1349576192</t>
  </si>
  <si>
    <t>Zajištění výrubu štol, ražených v hornině mokré stříkaným betonem tř. C 16/20 délky štoly, do 200 m, o tloušťce do 50 mm, bez výztuže</t>
  </si>
  <si>
    <t>https://podminky.urs.cz/item/CS_URS_2024_01/360342211</t>
  </si>
  <si>
    <t>360342212</t>
  </si>
  <si>
    <t>Zajištění výrubu l do 200 m mokro betonem tl přes 50 do 100 mm bez výztuže</t>
  </si>
  <si>
    <t>219194442</t>
  </si>
  <si>
    <t>Zajištění výrubu štol, ražených v hornině mokré stříkaným betonem tř. C 16/20 délky štoly, do 200 m, o tloušťce přes 50 do 100 mm, bez výztuže</t>
  </si>
  <si>
    <t>https://podminky.urs.cz/item/CS_URS_2024_01/360342212</t>
  </si>
  <si>
    <t>360366112</t>
  </si>
  <si>
    <t>Výztuž stříkaného betonu svařovanou sítí l do 200 m mokrá</t>
  </si>
  <si>
    <t>1118574200</t>
  </si>
  <si>
    <t>Výztuž stříkaného betonu ocelovou svařovanou sítí tl. do 10 mm, délky štoly, do 200 m, v hornině mokré</t>
  </si>
  <si>
    <t>https://podminky.urs.cz/item/CS_URS_2024_01/360366112</t>
  </si>
  <si>
    <t>1x Kari sítě 6/100/6/100 (4,44 kg/m2)</t>
  </si>
  <si>
    <t>140,540</t>
  </si>
  <si>
    <t>360325125</t>
  </si>
  <si>
    <t>Nosná obezdívka štol z ŽB protiagresivního tř. C 30/37 dl do 200 m hornina mokrá</t>
  </si>
  <si>
    <t>1615240472</t>
  </si>
  <si>
    <t>Nosná obezdívka štol z betonu železového odolného proti agresivnímu prostředí délky štoly do 200 m, v hornině mokré tř. C 30/37</t>
  </si>
  <si>
    <t>https://podminky.urs.cz/item/CS_URS_2024_01/360325125</t>
  </si>
  <si>
    <t xml:space="preserve">"základová deska tl. 20,0cm-bet. C30/37-XA2"   7,95</t>
  </si>
  <si>
    <t xml:space="preserve">"čelní stěna-převýšený profil tl. 25,0cm-bet. C30/37-XA2"   2,52</t>
  </si>
  <si>
    <t xml:space="preserve">"stěny tl. 20,0cm-bet. C30/37-XA2"   12,42</t>
  </si>
  <si>
    <t xml:space="preserve">"klenba tl. 20,0cm-bet. C30/37-XA"   9,94</t>
  </si>
  <si>
    <t>KONTROLNÍ JÍMKA DRENÁŽNÍCH VOD</t>
  </si>
  <si>
    <t>stěny a dno jímky- beton - C30/37-XA1,XC2</t>
  </si>
  <si>
    <t>0,325</t>
  </si>
  <si>
    <t>obalový a vyplňový beton potrubí - C30/37-XA1,XC2</t>
  </si>
  <si>
    <t xml:space="preserve">"potrubí"   0,5</t>
  </si>
  <si>
    <t xml:space="preserve">"schody"   0,5</t>
  </si>
  <si>
    <t>360351121</t>
  </si>
  <si>
    <t>Bednění obezdívek štol l do 200 m z prken mokrá</t>
  </si>
  <si>
    <t>1172350885</t>
  </si>
  <si>
    <t>Zřízení bednění líce betonových nebo železobetonových nosných obezdívek štol z prken délky štoly, do 200 m, v hornině mokré</t>
  </si>
  <si>
    <t>https://podminky.urs.cz/item/CS_URS_2024_01/360351121</t>
  </si>
  <si>
    <t>Poznámka k položce:_x000d_
10% na prořez (přepočet koeficientem množství)</t>
  </si>
  <si>
    <t>Podlaha v dilatační spáře</t>
  </si>
  <si>
    <t>2,28*0,20</t>
  </si>
  <si>
    <t>Přechod mezi převýšeným a standartním profilem</t>
  </si>
  <si>
    <t xml:space="preserve">"ostění"   (5,90+6,80)/2*0,50</t>
  </si>
  <si>
    <t>Převýšený profil</t>
  </si>
  <si>
    <t xml:space="preserve">"ostění"   6,80*2,21-(1,21*2,20)"odpočet otvoru krček</t>
  </si>
  <si>
    <t xml:space="preserve">"čelo"   4,99"m2"</t>
  </si>
  <si>
    <t>Krček-napojení na těleso hráze</t>
  </si>
  <si>
    <t>(2,22+1,21+2,22)*0,80</t>
  </si>
  <si>
    <t>25,507*1,1 'Přepočtené koeficientem množství</t>
  </si>
  <si>
    <t>360352121</t>
  </si>
  <si>
    <t>Odbednění obezdívek štol l do 200 m z prken mokrá</t>
  </si>
  <si>
    <t>804884490</t>
  </si>
  <si>
    <t>Odstranění bednění líce betonových nebo železobetonových nosných obezdívek štol z prken délky štoly, do 200 m, v hornině mokré</t>
  </si>
  <si>
    <t>https://podminky.urs.cz/item/CS_URS_2024_01/360352121</t>
  </si>
  <si>
    <t>360353121</t>
  </si>
  <si>
    <t>Bednění obezdívek štol l do 200 m z oceli mokrá</t>
  </si>
  <si>
    <t>-1100188752</t>
  </si>
  <si>
    <t>Zřízení bednění líce betonových nebo železobetonových nosných obezdívek štol ocelové posuvné délky štoly, do 200 m, v hornině mokré</t>
  </si>
  <si>
    <t>https://podminky.urs.cz/item/CS_URS_2024_01/360353121</t>
  </si>
  <si>
    <t>Standartní profil</t>
  </si>
  <si>
    <t>360354121</t>
  </si>
  <si>
    <t>Odbednění obezdívek štol l do 200 m z oceli mokrá</t>
  </si>
  <si>
    <t>591135666</t>
  </si>
  <si>
    <t>Odstranění bednění líce betonových nebo železobetonových nosných obezdívek štol ocelové posuvné délky štoly, do 200 m, v hornině mokré</t>
  </si>
  <si>
    <t>https://podminky.urs.cz/item/CS_URS_2024_01/360354121</t>
  </si>
  <si>
    <t>Poznámka k položce:_x000d_
DEFINITIVNÍ OSTĚNÍ_x000d_
Standartní profil</t>
  </si>
  <si>
    <t>360361214</t>
  </si>
  <si>
    <t>Výztuž obezdívky štol l do 200 m ocel 10 505 D do 12 mm mokrá</t>
  </si>
  <si>
    <t>-1993863361</t>
  </si>
  <si>
    <t>Výztuž nosné obezdívky štol z betonářské oceli délky štoly, do 200 m, v hornině mokré, z jednotlivých prutů průměru do 12 mm, zn. 10 505 (R) nebo BSt 500</t>
  </si>
  <si>
    <t>https://podminky.urs.cz/item/CS_URS_2024_01/360361214</t>
  </si>
  <si>
    <t>Odhad 2% vyztužení z objemu konstrukce</t>
  </si>
  <si>
    <t>32,83*0,02*7850"kg/m3"/1000</t>
  </si>
  <si>
    <t>-176870825</t>
  </si>
  <si>
    <t>451315114</t>
  </si>
  <si>
    <t>Podkladní nebo výplňová vrstva z betonu C 12/15 tl do 100 mm</t>
  </si>
  <si>
    <t>-1268317413</t>
  </si>
  <si>
    <t>Podkladní a výplňové vrstvy z betonu prostého tloušťky do 100 mm, z betonu C 12/15</t>
  </si>
  <si>
    <t>https://podminky.urs.cz/item/CS_URS_2024_01/451315114</t>
  </si>
  <si>
    <t>Podkladní betonová deska C12/15, XC0, tl. 100cm</t>
  </si>
  <si>
    <t>2,58*(0,215+14,010+2,11+0,250)</t>
  </si>
  <si>
    <t>1,610*0,585</t>
  </si>
  <si>
    <t>-157232821</t>
  </si>
  <si>
    <t>bet. podlaha C20/25-X0, tl. 8-10cm, ve spádu</t>
  </si>
  <si>
    <t>(1,88-0,240)*(14,010+2,11-0,24)*0,10-0,24*0,90*0,10</t>
  </si>
  <si>
    <t>(1,210-0,24)*0,80*0,10</t>
  </si>
  <si>
    <t>1677345363</t>
  </si>
  <si>
    <t>Poznámka k položce:_x000d_
DEFINITIVNÍ OBEZDÍVKA_x000d_
bet. podlaha C20/25-X0, tl. 8-10cm, ve spádu</t>
  </si>
  <si>
    <t>634911113</t>
  </si>
  <si>
    <t>Řezání dilatačních spár š 5 mm hl přes 20 do 50 mm v čerstvé betonové mazanině</t>
  </si>
  <si>
    <t>-1342424317</t>
  </si>
  <si>
    <t>Řezání dilatačních nebo smršťovacích spár v čerstvé betonové mazanině nebo potěru šířky do 5 mm, hloubky přes 20 do 50 mm</t>
  </si>
  <si>
    <t>https://podminky.urs.cz/item/CS_URS_2024_01/634911113</t>
  </si>
  <si>
    <t xml:space="preserve">5*(1,88-0,24) </t>
  </si>
  <si>
    <t>273352110</t>
  </si>
  <si>
    <t>Bednění základových desek plochy rovinné</t>
  </si>
  <si>
    <t>1615436032</t>
  </si>
  <si>
    <t>Bednění základových konstrukcí desek ploch rovinných</t>
  </si>
  <si>
    <t>https://podminky.urs.cz/item/CS_URS_2024_01/273352110</t>
  </si>
  <si>
    <t>bet. podlaha C20/25-X0, tl. 8-10cm, ve spádu, bednění žlábku</t>
  </si>
  <si>
    <t>(14,010+2,11-0,24)*0,10</t>
  </si>
  <si>
    <t>(1,88-0,24-0,24)*0,10</t>
  </si>
  <si>
    <t>(0,90-0,24+0,24)*0,10</t>
  </si>
  <si>
    <t>(0,90+0,24)*0,10</t>
  </si>
  <si>
    <t>2*1,0*0,45</t>
  </si>
  <si>
    <t>2*1,0*0,60</t>
  </si>
  <si>
    <t>OPRAVA SCHODŮ</t>
  </si>
  <si>
    <t>273352119</t>
  </si>
  <si>
    <t>Odbednění základových desek</t>
  </si>
  <si>
    <t>-577820934</t>
  </si>
  <si>
    <t>Bednění základových konstrukcí desek odbednění bez ohledu na tvar</t>
  </si>
  <si>
    <t>https://podminky.urs.cz/item/CS_URS_2024_01/273352119</t>
  </si>
  <si>
    <t>510894864</t>
  </si>
  <si>
    <t xml:space="preserve">"délka"   21,0</t>
  </si>
  <si>
    <t>-1183971262</t>
  </si>
  <si>
    <t>20,792*1,01 'Přepočtené koeficientem množství</t>
  </si>
  <si>
    <t>28654550</t>
  </si>
  <si>
    <t>oblouk flexibilního tyčového drenážního potrubí systému inženýrských liniových staveb PP 45° SN 8 DN 150</t>
  </si>
  <si>
    <t>1713613647</t>
  </si>
  <si>
    <t>1,98*1,01 'Přepočtené koeficientem množství</t>
  </si>
  <si>
    <t>28653221</t>
  </si>
  <si>
    <t>přechod drenážního tyčového potrubí systému inženýrských liniových staveb HD-PE SN 8 DN 150 na potrubí KG SN 8 DN 150 (rovný konec)</t>
  </si>
  <si>
    <t>1328543733</t>
  </si>
  <si>
    <t>0,99*1,01 'Přepočtené koeficientem množství</t>
  </si>
  <si>
    <t>OSM.222170</t>
  </si>
  <si>
    <t>KGEM troubaDN160x4,7/1000 SN8 EN 13476-2</t>
  </si>
  <si>
    <t>826204695</t>
  </si>
  <si>
    <t>OSM.222630</t>
  </si>
  <si>
    <t>KGK víčko DN 160 SN8</t>
  </si>
  <si>
    <t>-1636945122</t>
  </si>
  <si>
    <t>28654566</t>
  </si>
  <si>
    <t>přesuvka tyčového drenážního potrubí systému inženýrských liniových staveb PP SN 8 DN 150</t>
  </si>
  <si>
    <t>1592198183</t>
  </si>
  <si>
    <t>3,96*1,01 'Přepočtené koeficientem množství</t>
  </si>
  <si>
    <t>28653228</t>
  </si>
  <si>
    <t>krytka koncová drenážního tyčového potrubí systému inženýrských liniových staveb SN 8 DN 150</t>
  </si>
  <si>
    <t>-1279622784</t>
  </si>
  <si>
    <t>28655301</t>
  </si>
  <si>
    <t>kroužek těsnící profilový drenážního systému inženýrských liniových staveb SN 8 DN 150</t>
  </si>
  <si>
    <t>825642342</t>
  </si>
  <si>
    <t>7,921*1,01 'Přepočtené koeficientem množství</t>
  </si>
  <si>
    <t>931992121</t>
  </si>
  <si>
    <t>Výplň dilatačních spár z extrudovaného polystyrénu tl 20 mm</t>
  </si>
  <si>
    <t>-1067675502</t>
  </si>
  <si>
    <t>Výplň dilatačních spár z polystyrenu extrudovaného, tloušťky 20 mm</t>
  </si>
  <si>
    <t>https://podminky.urs.cz/item/CS_URS_2024_01/931992121</t>
  </si>
  <si>
    <t>DEFINITIVNÍ OSTĚNÍ - DILATAČNÍ SPÁRA</t>
  </si>
  <si>
    <t>extrudovaný polystyren</t>
  </si>
  <si>
    <t xml:space="preserve">"deska dna"   0,46"m2"*2"ks"*1,10</t>
  </si>
  <si>
    <t xml:space="preserve">"ostění"   1,25"m2"*2"ks"*1,10</t>
  </si>
  <si>
    <t>624631411</t>
  </si>
  <si>
    <t>Vyplnění spár prefabrikovaných dílců těsnicím provazcem z polyetylénu tl do 20 mm</t>
  </si>
  <si>
    <t>-797925375</t>
  </si>
  <si>
    <t>Úprava vnějších spár obvodového pláště z prefabrikovaných dílců vyplnění spáry těsnicím provazcem z pěnového polyetylénu, šířky do 20 mm</t>
  </si>
  <si>
    <t>https://podminky.urs.cz/item/CS_URS_2024_01/624631411</t>
  </si>
  <si>
    <t>Poznámka k položce:_x000d_
10% prostřih</t>
  </si>
  <si>
    <t>těsnící provazec</t>
  </si>
  <si>
    <t xml:space="preserve">"deska dna"   1,88"m"*2"ks"*1,10</t>
  </si>
  <si>
    <t xml:space="preserve">"ostění"   5,91"m"*2"ks"*1,10</t>
  </si>
  <si>
    <t>931994142</t>
  </si>
  <si>
    <t>Těsnění dilatační spáry betonové konstrukce polyuretanovým tmelem do pl 4,0 cm2</t>
  </si>
  <si>
    <t>-620712467</t>
  </si>
  <si>
    <t>Těsnění spáry betonové konstrukce pásy, profily, tmely tmelem polyuretanovým spáry dilatační do 4,0 cm2</t>
  </si>
  <si>
    <t>https://podminky.urs.cz/item/CS_URS_2024_01/931994142</t>
  </si>
  <si>
    <t>polyuretanový tměl</t>
  </si>
  <si>
    <t xml:space="preserve">"deska dna"   1,88"m"*2"ks"</t>
  </si>
  <si>
    <t xml:space="preserve">"ostění"   5,91"m"*2"ks"</t>
  </si>
  <si>
    <t>953333234</t>
  </si>
  <si>
    <t>PVC těsnící pás do pracovních spar betonových kcí vnější š 500 mm</t>
  </si>
  <si>
    <t>-115443794</t>
  </si>
  <si>
    <t>PVC těsnící pás do betonových konstrukcí do pracovních spar vnější, pokládaný na bednění nebo podkladní beton z vnější strany konstrukce šířky 500 mm</t>
  </si>
  <si>
    <t>https://podminky.urs.cz/item/CS_URS_2024_01/953333234</t>
  </si>
  <si>
    <t>vnější spárový pás po obvodu (přesah +15%), pracovní spára</t>
  </si>
  <si>
    <t>109,69</t>
  </si>
  <si>
    <t>953333434</t>
  </si>
  <si>
    <t>PVC těsnící pás do dilatačních spar betonových kcí vnější š 500 mm</t>
  </si>
  <si>
    <t>1479298898</t>
  </si>
  <si>
    <t>PVC těsnící pás do betonových konstrukcí do dilatačních spar vnější, pokládaný na bednění nebo podkladní beton z vnější strany konstrukce šířky 500 mm</t>
  </si>
  <si>
    <t>https://podminky.urs.cz/item/CS_URS_2024_01/953333434</t>
  </si>
  <si>
    <t>Poznámka k položce:_x000d_
Pracovní+dilatační spáry celkem</t>
  </si>
  <si>
    <t>vnější spárový pás po obvodu (přesah +15%), dilatační spára</t>
  </si>
  <si>
    <t>2*8,81*1,15</t>
  </si>
  <si>
    <t>953334514</t>
  </si>
  <si>
    <t>Těsnící a bednící křížový profil do pracovních spar betonových kcí s bitumenovým povrchem š 200 mm</t>
  </si>
  <si>
    <t>108923884</t>
  </si>
  <si>
    <t>Těsnící a bednící křížový profil z plechu do pracovních spar betonových konstrukcí kombinace perforovaného a těsnícího plechu k bednění jednotlivých záběrů betonáže desky a stěny, k utěsnění pracovní spáry s oboustranným bitumenovým povrchem, šířky 200 mm</t>
  </si>
  <si>
    <t>https://podminky.urs.cz/item/CS_URS_2024_01/953334514</t>
  </si>
  <si>
    <t>plech š. 20 cm pokrytý bitumenem (přesah +10%)</t>
  </si>
  <si>
    <t>175,67</t>
  </si>
  <si>
    <t>961044111</t>
  </si>
  <si>
    <t>Bourání základů z betonu prostého</t>
  </si>
  <si>
    <t>401443515</t>
  </si>
  <si>
    <t>https://podminky.urs.cz/item/CS_URS_2024_01/961044111</t>
  </si>
  <si>
    <t>vybourání betonu v podlaze chodby pro jímku a potrubí</t>
  </si>
  <si>
    <t>1,12</t>
  </si>
  <si>
    <t>971042651</t>
  </si>
  <si>
    <t>Vybourání otvorů v betonových příčkách a zdech pl do 4 m2</t>
  </si>
  <si>
    <t>1037966207</t>
  </si>
  <si>
    <t>Vybourání otvorů v betonových příčkách a zdech základových nebo nadzákladových plochy do 4 m2, tl. jakékoliv</t>
  </si>
  <si>
    <t>https://podminky.urs.cz/item/CS_URS_2024_01/971042651</t>
  </si>
  <si>
    <t>Poznámka k položce:_x000d_
Část krčku v betonovém tělese hráze vyřezaná a vysbíjená</t>
  </si>
  <si>
    <t>PROSTUP</t>
  </si>
  <si>
    <t>Vybourání otvoru pro napojení do chodby hráze</t>
  </si>
  <si>
    <t>1,68*2,12*1,42</t>
  </si>
  <si>
    <t>977212111</t>
  </si>
  <si>
    <t>Řezání diamantovým lanem ŽB kcí s výztuží průměru do 16 mm</t>
  </si>
  <si>
    <t>2130589123</t>
  </si>
  <si>
    <t>Řezání konstrukcí diamantovým lanem železobetonových s výztuží průměru do 16 mm</t>
  </si>
  <si>
    <t>https://podminky.urs.cz/item/CS_URS_2024_01/977212111</t>
  </si>
  <si>
    <t>2*2,12*1,42</t>
  </si>
  <si>
    <t>2*1,68*1,42</t>
  </si>
  <si>
    <t>977212191</t>
  </si>
  <si>
    <t>Příplatek k řezání diamantovým lanem ŽB kcí a zdiva za práci ve stísněném prostoru</t>
  </si>
  <si>
    <t>912824824</t>
  </si>
  <si>
    <t>Řezání konstrukcí diamantovým lanem Příplatek k cenám za práci ve stísněném prostoru</t>
  </si>
  <si>
    <t>https://podminky.urs.cz/item/CS_URS_2024_01/977212191</t>
  </si>
  <si>
    <t>997_R1</t>
  </si>
  <si>
    <t>Odvoz a likvidace suti a vybouraných hmot odpovídajícím zákonným způsobem včetně naložení (železobeton)</t>
  </si>
  <si>
    <t>1400850358</t>
  </si>
  <si>
    <t xml:space="preserve">Poznámka k položce:_x000d_
Položka obsahuje veškeré práce nutné pro zákonnou likvidaci  suti/vybouraných hmot, vč. dojezdové vzdálenosti dle zajištění zhotovitele</t>
  </si>
  <si>
    <t>621964278</t>
  </si>
  <si>
    <t>3,456"m3"*2,6"t/m3"</t>
  </si>
  <si>
    <t>122,548"m3"*2,6"t/m3"</t>
  </si>
  <si>
    <t>30,062"m3"*2,6"t/m3"</t>
  </si>
  <si>
    <t>998252111</t>
  </si>
  <si>
    <t>Přesun hmot pro štoly ražené při délce svislého přesunu do 25 m</t>
  </si>
  <si>
    <t>207634746</t>
  </si>
  <si>
    <t>Přesun hmot pro štoly ražené s výjimkou metra vodorovná dopravní vzdálenost do 100 m na povrchu a do 200 m v podzemí délka svislého přesunu do 25 m</t>
  </si>
  <si>
    <t>https://podminky.urs.cz/item/CS_URS_2024_01/998252111</t>
  </si>
  <si>
    <t>711191201</t>
  </si>
  <si>
    <t>Provedení izolace proti zemní vlhkosti hydroizolační stěrkou vodorovné na betonu, 2 vrstvy</t>
  </si>
  <si>
    <t>-693403118</t>
  </si>
  <si>
    <t>Provedení izolace proti zemní vlhkosti hydroizolační stěrkou na ploše vodorovné V dvouvrstvá na betonu</t>
  </si>
  <si>
    <t>https://podminky.urs.cz/item/CS_URS_2024_01/711191201</t>
  </si>
  <si>
    <t>dvousložkový, trvale pružný, hydroizolační nátěr</t>
  </si>
  <si>
    <t xml:space="preserve">"dno"   0,45*0,60</t>
  </si>
  <si>
    <t>58581003</t>
  </si>
  <si>
    <t>stěrka izolační minerální odolná tlakové vodě</t>
  </si>
  <si>
    <t>1305564335</t>
  </si>
  <si>
    <t>711192201</t>
  </si>
  <si>
    <t>Provedení izolace proti zemní vlhkosti hydroizolační stěrkou svislé na betonu, 2 vrstvy</t>
  </si>
  <si>
    <t>-830610712</t>
  </si>
  <si>
    <t>Provedení izolace proti zemní vlhkosti hydroizolační stěrkou na ploše svislé S dvouvrstvá na betonu</t>
  </si>
  <si>
    <t>https://podminky.urs.cz/item/CS_URS_2024_01/711192201</t>
  </si>
  <si>
    <t xml:space="preserve">"stěny"   2*1,0*0,45+2*1,0*0,60</t>
  </si>
  <si>
    <t>-1431930175</t>
  </si>
  <si>
    <t>-1056422179</t>
  </si>
  <si>
    <t>349,832</t>
  </si>
  <si>
    <t>1689772740</t>
  </si>
  <si>
    <t>349,832*1,25</t>
  </si>
  <si>
    <t>836951046</t>
  </si>
  <si>
    <t>172,742</t>
  </si>
  <si>
    <t>1197801163</t>
  </si>
  <si>
    <t>Hydroizolace - Pe-Ld folie, tl.1,5 mm - dno a stěny (+20% přesah)</t>
  </si>
  <si>
    <t>172,742*1,20</t>
  </si>
  <si>
    <t>802899724</t>
  </si>
  <si>
    <t>-766266703</t>
  </si>
  <si>
    <t xml:space="preserve">"standartní profil"   2,40*13,60</t>
  </si>
  <si>
    <t xml:space="preserve">"převýšený profil"   2,40*3,04</t>
  </si>
  <si>
    <t xml:space="preserve">"krček napojení"   1,73*0,50</t>
  </si>
  <si>
    <t>741603859</t>
  </si>
  <si>
    <t xml:space="preserve">"standartní profil"   2,40*13,60*0,032*1,10</t>
  </si>
  <si>
    <t xml:space="preserve">"převýšený profil"   2,40*3,04*0,032*1,10</t>
  </si>
  <si>
    <t xml:space="preserve">"krček napojení"   1,73*0,50*0,032*1,10</t>
  </si>
  <si>
    <t>1323423072</t>
  </si>
  <si>
    <t>-2079243412</t>
  </si>
  <si>
    <t xml:space="preserve">"standartní profil"   2,40*13,60/0,65*0,10*0,10*1,10</t>
  </si>
  <si>
    <t xml:space="preserve">"převýšený profil"   2,40*3,04/0,65*0,10*0,10*1,10</t>
  </si>
  <si>
    <t xml:space="preserve">"krček napojení"   1,73*2*0,10*0,10*1,10</t>
  </si>
  <si>
    <t>99876R_SO01.2</t>
  </si>
  <si>
    <t>873715992</t>
  </si>
  <si>
    <t>767995113</t>
  </si>
  <si>
    <t>Montáž atypických zámečnických konstrukcí hm přes 10 do 20 kg</t>
  </si>
  <si>
    <t>1935872291</t>
  </si>
  <si>
    <t>Montáž ostatních atypických zámečnických konstrukcí hmotnosti přes 10 do 20 kg</t>
  </si>
  <si>
    <t>https://podminky.urs.cz/item/CS_URS_2024_01/767995113</t>
  </si>
  <si>
    <t>130R2</t>
  </si>
  <si>
    <t>ocelová svařovaná konstrukce krytu kontrolní jímky, S235, výroba, dodávka</t>
  </si>
  <si>
    <t>1344452918</t>
  </si>
  <si>
    <t>KONTROLNÍ JÍMKA</t>
  </si>
  <si>
    <t>Ocelová konstrukce krytu</t>
  </si>
  <si>
    <t xml:space="preserve">"celková váha"   16,88/1000</t>
  </si>
  <si>
    <t>1945751545</t>
  </si>
  <si>
    <t>1.3 - Injekční clona</t>
  </si>
  <si>
    <t>115101R_SO01.3</t>
  </si>
  <si>
    <t>2042534101</t>
  </si>
  <si>
    <t>-1685895116</t>
  </si>
  <si>
    <t>VRTNÉ JÁDRA</t>
  </si>
  <si>
    <t>Vrty maloprofilové jádrové D do 56 mm úklon do 45° hl 0 až 25 m hornina III a IV omezený prostor</t>
  </si>
  <si>
    <t>(PI*(0,056/2)*(0,056/2)*67,0)</t>
  </si>
  <si>
    <t>Vrty maloprofilové jádrové D do 56 mm úklon přes 45° hl 0 až 25 m hornina III a IV omezený prostor</t>
  </si>
  <si>
    <t>(PI*(0,056/2)*(0,056/2)*123,8)</t>
  </si>
  <si>
    <t>-479890980</t>
  </si>
  <si>
    <t>262329123</t>
  </si>
  <si>
    <t>281604111</t>
  </si>
  <si>
    <t>Injektování aktivovanými směsmi nízkotlaké vzestupné tlakem do 0,6 MPa</t>
  </si>
  <si>
    <t>hod</t>
  </si>
  <si>
    <t>-1984045840</t>
  </si>
  <si>
    <t>Injektování aktivovanými směsmi vzestupné, tlakem do 0,60 MPa</t>
  </si>
  <si>
    <t>https://podminky.urs.cz/item/CS_URS_2024_01/281604111</t>
  </si>
  <si>
    <t>Poznámka k položce:_x000d_
Svislé vrty do spodní jezové stavby_x000d_
Zaslepení jílocementovou injekční směsí o minimální pevnosti 5 MPa</t>
  </si>
  <si>
    <t>VRTY INJEKČNÍ CLONY</t>
  </si>
  <si>
    <t>Pořadí 1</t>
  </si>
  <si>
    <t xml:space="preserve">"1.1.-1.5"   5*3,0"hod/vrt"</t>
  </si>
  <si>
    <t>Pořadí 2</t>
  </si>
  <si>
    <t xml:space="preserve">"2.1.-2.6."   6,0*3,0"hod/vrt"</t>
  </si>
  <si>
    <t>Pořadí 3</t>
  </si>
  <si>
    <t xml:space="preserve">"3.1.-3.10"   10*3,0"hod/vrt"</t>
  </si>
  <si>
    <t>FORTIFIKAČNÍ VRTY</t>
  </si>
  <si>
    <t xml:space="preserve">"F1 - F30"   30*2,5"hod/vrt"</t>
  </si>
  <si>
    <t>58522150</t>
  </si>
  <si>
    <t>cement portlandský směsný CEM II 32,5MPa</t>
  </si>
  <si>
    <t>-1881118302</t>
  </si>
  <si>
    <t>Poznámka k položce:_x000d_
Výkaz výměr: Injektáž vrtů</t>
  </si>
  <si>
    <t>67,0"m"*40"kg/m"/1000</t>
  </si>
  <si>
    <t>123,8*40"kg/m"/1000</t>
  </si>
  <si>
    <t>58128452</t>
  </si>
  <si>
    <t>bentonit aktivovaný mletý</t>
  </si>
  <si>
    <t>509213322</t>
  </si>
  <si>
    <t>67,0"m"*1"kg/m"/1000</t>
  </si>
  <si>
    <t>123,8*1"kg/m"/1000</t>
  </si>
  <si>
    <t>08211321</t>
  </si>
  <si>
    <t>voda pitná pro ostatní odběratele</t>
  </si>
  <si>
    <t>-155067986</t>
  </si>
  <si>
    <t>67,0"m"*50"l/m"/1000</t>
  </si>
  <si>
    <t>123,8*50"l/m"/1000</t>
  </si>
  <si>
    <t>28260112R</t>
  </si>
  <si>
    <t>vodní tlakové zkoušky</t>
  </si>
  <si>
    <t>1208905503</t>
  </si>
  <si>
    <t xml:space="preserve">"1.1.-1.5."   5</t>
  </si>
  <si>
    <t xml:space="preserve">"3.1.-3.10."   10</t>
  </si>
  <si>
    <t>Vrty do dna</t>
  </si>
  <si>
    <t xml:space="preserve">"F1 - F5"   2</t>
  </si>
  <si>
    <t>Vrt do stěny</t>
  </si>
  <si>
    <t xml:space="preserve">"F6 - F25"   8</t>
  </si>
  <si>
    <t>Vrt do stropu</t>
  </si>
  <si>
    <t xml:space="preserve">"F26 - F30"   2</t>
  </si>
  <si>
    <t>225121114</t>
  </si>
  <si>
    <t>-1977869491</t>
  </si>
  <si>
    <t>Maloprofilové vrty jádrové průměru do 56 mm v omezeném prostoru do úklonu 45° v hl 0 až 25 m v hornině tř. III a IV</t>
  </si>
  <si>
    <t>https://podminky.urs.cz/item/CS_URS_2024_01/225121114</t>
  </si>
  <si>
    <t xml:space="preserve">"1.1."   6,0</t>
  </si>
  <si>
    <t xml:space="preserve">"1.2."   6,0</t>
  </si>
  <si>
    <t xml:space="preserve">"2.1."   6,0</t>
  </si>
  <si>
    <t xml:space="preserve">"2.2."   6,0</t>
  </si>
  <si>
    <t xml:space="preserve">"3.1."   6,0</t>
  </si>
  <si>
    <t xml:space="preserve">"3.2."   6,0</t>
  </si>
  <si>
    <t xml:space="preserve">"3.3."   6,0</t>
  </si>
  <si>
    <t xml:space="preserve">"F1 - F5"   2,5+2,5+2,5+2,5+2,5</t>
  </si>
  <si>
    <t xml:space="preserve">"F6 - F10"   2,5+2,5+2,5+2,5+2,5</t>
  </si>
  <si>
    <t>225122114</t>
  </si>
  <si>
    <t>-1237819795</t>
  </si>
  <si>
    <t>Maloprofilové vrty jádrové průměru do 56 mm v omezeném prostoru úklonu přes 45° v hl 0 až 25 m v hornině tř. III a IV</t>
  </si>
  <si>
    <t>https://podminky.urs.cz/item/CS_URS_2024_01/225122114</t>
  </si>
  <si>
    <t xml:space="preserve">"1.3."   6,0</t>
  </si>
  <si>
    <t xml:space="preserve">"1.4."   6,0</t>
  </si>
  <si>
    <t xml:space="preserve">"1.5."   4,0</t>
  </si>
  <si>
    <t xml:space="preserve">"2.3."   6,0</t>
  </si>
  <si>
    <t xml:space="preserve">"2.4."   6,0</t>
  </si>
  <si>
    <t xml:space="preserve">"2.5."   4,4</t>
  </si>
  <si>
    <t xml:space="preserve">"2.6."   4,4</t>
  </si>
  <si>
    <t xml:space="preserve">"3.4."   6,0</t>
  </si>
  <si>
    <t xml:space="preserve">"3.5."   6,0</t>
  </si>
  <si>
    <t xml:space="preserve">"3.6."   6,0</t>
  </si>
  <si>
    <t xml:space="preserve">"3.7."   6,0</t>
  </si>
  <si>
    <t xml:space="preserve">"3.8."   5,0</t>
  </si>
  <si>
    <t xml:space="preserve">"3.9."   4,0</t>
  </si>
  <si>
    <t xml:space="preserve">"3.10."   4,0</t>
  </si>
  <si>
    <t xml:space="preserve">"F11 - 25"   15*2,5</t>
  </si>
  <si>
    <t xml:space="preserve">"F26 - F30"   2,5+2,5+2,5+2,5+2,5</t>
  </si>
  <si>
    <t>-667426276</t>
  </si>
  <si>
    <t>(PI*(0,056/2)*(0,056/2)*67,0)*2,5"t/m3"</t>
  </si>
  <si>
    <t>(PI*(0,056/2)*(0,056/2)*123,8)*2,5"t/m3"</t>
  </si>
  <si>
    <t>998004011</t>
  </si>
  <si>
    <t>Přesun hmot pro injektování, kotvy a mikropiloty</t>
  </si>
  <si>
    <t>-516472024</t>
  </si>
  <si>
    <t>Přesun hmot pro injektování, mikropiloty nebo kotvy</t>
  </si>
  <si>
    <t>https://podminky.urs.cz/item/CS_URS_2024_01/998004011</t>
  </si>
  <si>
    <t>998006011</t>
  </si>
  <si>
    <t>Přesun hmot pro vrty samostatné</t>
  </si>
  <si>
    <t>-1743462399</t>
  </si>
  <si>
    <t>https://podminky.urs.cz/item/CS_URS_2024_01/998006011</t>
  </si>
  <si>
    <t>322249355</t>
  </si>
  <si>
    <t>SO02 - Zajištění svahu</t>
  </si>
  <si>
    <t>1.1 - Zajištění svahu - šachta</t>
  </si>
  <si>
    <t>Zpevnění svahu a výkopy nezbytné pro výstavbu šachty (vstupního objektu).</t>
  </si>
  <si>
    <t>111211201</t>
  </si>
  <si>
    <t>Odstranění křovin a stromů průměru kmene do 100 mm i s kořeny sklonu terénu přes 1:5 ručně</t>
  </si>
  <si>
    <t>-17100627</t>
  </si>
  <si>
    <t>Odstranění křovin a stromů s odstraněním kořenů ručně průměru kmene do 100 mm jakékoliv plochy v rovině nebo ve svahu o sklonu přes 1:5</t>
  </si>
  <si>
    <t>https://podminky.urs.cz/item/CS_URS_2024_01/111211201</t>
  </si>
  <si>
    <t>122151103</t>
  </si>
  <si>
    <t>Odkopávky a prokopávky nezapažené v hornině třídy těžitelnosti I skupiny 1 a 2 objem do 100 m3 strojně</t>
  </si>
  <si>
    <t>2036600995</t>
  </si>
  <si>
    <t>Odkopávky a prokopávky nezapažené strojně v hornině třídy těžitelnosti I skupiny 1 a 2 přes 50 do 100 m3</t>
  </si>
  <si>
    <t>https://podminky.urs.cz/item/CS_URS_2024_01/122151103</t>
  </si>
  <si>
    <t>122551304</t>
  </si>
  <si>
    <t>Odkopávky a prokopávky nezapažené v hornině třídy těžitelnosti III skupiny 6 objem přes 100 m3 strojně v omezeném prostoru</t>
  </si>
  <si>
    <t>-2071801113</t>
  </si>
  <si>
    <t>Odkopávky a prokopávky nezapažené strojně v omezeném prostoru v hornině třídy těžitelnosti III skupiny 6 přes 100 m3</t>
  </si>
  <si>
    <t>https://podminky.urs.cz/item/CS_URS_2024_01/122551304</t>
  </si>
  <si>
    <t>155131312</t>
  </si>
  <si>
    <t>Zřízení protierozního zpevnění svahů geomříží, georohoží sklonu přes 1:2 do 1:1 včetně kotvení</t>
  </si>
  <si>
    <t>1060134392</t>
  </si>
  <si>
    <t>Zřízení protierozního zpevnění svahů geomříží nebo georohoží včetně plošného kotvení ocelovými skobami, ve sklonu přes 1:2 do 1:1</t>
  </si>
  <si>
    <t>https://podminky.urs.cz/item/CS_URS_2024_01/155131312</t>
  </si>
  <si>
    <t>69321063</t>
  </si>
  <si>
    <t>geomříž dvouosá tkaná PES s tahovou pevností podélně i příčně 40kN/m</t>
  </si>
  <si>
    <t>-258132044</t>
  </si>
  <si>
    <t>155212116</t>
  </si>
  <si>
    <t>Vrty do skalních stěn vrtacími kladivy D do 56 mm hornina tř. V a VI prováděné horolezeckou technikou</t>
  </si>
  <si>
    <t>-1780417282</t>
  </si>
  <si>
    <t>Vrty do skalních stěn prováděné horolezeckou technikou hloubky do 5 m přenosnými vrtacími kladivy průměru do 56 mm, v hornině tř. V a VI</t>
  </si>
  <si>
    <t>https://podminky.urs.cz/item/CS_URS_2024_01/155212116</t>
  </si>
  <si>
    <t>155213111</t>
  </si>
  <si>
    <t>Trn z oceli pro sítě bez oka D přes 16 do 20 mm l do 3 m zainjektovaný cementovou maltou prováděný horolezecky</t>
  </si>
  <si>
    <t>-6433941</t>
  </si>
  <si>
    <t>Trny z oceli prováděné horolezeckou technikou bez oka z celozávitové oceli pro uchycení sítí zainjektované cementovou maltou délky do 3 m, průměru přes 16 do 20 mm</t>
  </si>
  <si>
    <t>https://podminky.urs.cz/item/CS_URS_2024_01/155213111</t>
  </si>
  <si>
    <t>Poznámka k položce:_x000d_
Povrchová úprava: ZnAl 100 μm</t>
  </si>
  <si>
    <t>155214111</t>
  </si>
  <si>
    <t>Montáž ocelové sítě na skalní stěnu prováděná horolezeckou technikou</t>
  </si>
  <si>
    <t>1862552734</t>
  </si>
  <si>
    <t>Síťování skalních stěn prováděné horolezeckou technikou montáž pásů ocelové sítě</t>
  </si>
  <si>
    <t>https://podminky.urs.cz/item/CS_URS_2024_01/155214111</t>
  </si>
  <si>
    <t>31319153</t>
  </si>
  <si>
    <t>síť na skálu s oky 60x80mm pozinkovaný drát D 2,7mm</t>
  </si>
  <si>
    <t>284538653</t>
  </si>
  <si>
    <t>155214211</t>
  </si>
  <si>
    <t>Montáž ocelového lana D do 10 mm pro uchycení sítí prováděná horolezeckou technikou</t>
  </si>
  <si>
    <t>-872052079</t>
  </si>
  <si>
    <t>Síťování skalních stěn prováděné horolezeckou technikou montáž ocelového lana pro uchycení sítě průměru do 10 mm</t>
  </si>
  <si>
    <t>https://podminky.urs.cz/item/CS_URS_2024_01/155214211</t>
  </si>
  <si>
    <t>31452105</t>
  </si>
  <si>
    <t>lano ocelové šestipramenné Pz 6x19 drátů D 6,3mm</t>
  </si>
  <si>
    <t>395161000</t>
  </si>
  <si>
    <t>155213614</t>
  </si>
  <si>
    <t>Trn z injekčních zavrtávacích tyčí D 32 mm l přes 4 do 5 m včetně vrtu D 51 mm prováděný horolezecky</t>
  </si>
  <si>
    <t>771833734</t>
  </si>
  <si>
    <t>Trny z injekčních zavrtávacích tyčí prováděné horolezeckou technikou zainjektované cementovou maltou průměru 32 mm včetně vrtů přenosnými vrtacími kladivy na ztracenou korunku průměru 51 mm, délky přes 4 do 5 m</t>
  </si>
  <si>
    <t>https://podminky.urs.cz/item/CS_URS_2024_01/155213614</t>
  </si>
  <si>
    <t>162351103</t>
  </si>
  <si>
    <t>Vodorovné přemístění přes 50 do 500 m výkopku/sypaniny z horniny třídy těžitelnosti I skupiny 1 až 3</t>
  </si>
  <si>
    <t>-1571656901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</si>
  <si>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</si>
  <si>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https://podminky.urs.cz/item/CS_URS_2024_01/162351103</t>
  </si>
  <si>
    <t>Na skládku</t>
  </si>
  <si>
    <t>55,00</t>
  </si>
  <si>
    <t>Ze skládky na zpětný zásyp</t>
  </si>
  <si>
    <t>14,85</t>
  </si>
  <si>
    <t>162351143</t>
  </si>
  <si>
    <t>Vodorovné přemístění přes 50 do 500 m výkopku/sypaniny z horniny třídy těžitelnosti III skupiny 6 a 7</t>
  </si>
  <si>
    <t>357027748</t>
  </si>
  <si>
    <t>Vodorovné přemístění výkopku nebo sypaniny po suchu na obvyklém dopravním prostředku, bez naložení výkopku, avšak se složením bez rozhrnutí z horniny třídy těžitelnosti III skupiny 6 a 7 na vzdálenost přes 50 do 500 m</t>
  </si>
  <si>
    <t>https://podminky.urs.cz/item/CS_URS_2024_01/162351143</t>
  </si>
  <si>
    <t>96,50</t>
  </si>
  <si>
    <t>167151101</t>
  </si>
  <si>
    <t>Nakládání výkopku z hornin třídy těžitelnosti I skupiny 1 až 3 do 100 m3</t>
  </si>
  <si>
    <t>-1373868037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</si>
  <si>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</si>
  <si>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</si>
  <si>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Na skladku</t>
  </si>
  <si>
    <t>55,00+96,50</t>
  </si>
  <si>
    <t>174111311</t>
  </si>
  <si>
    <t>Zásyp sypaninou se zhutněním přes 3 m3 pro spodní stavbu železnic</t>
  </si>
  <si>
    <t>-1330522400</t>
  </si>
  <si>
    <t>Zásyp sypaninou pro spodní stavbu železnic objemu přes 3 m3 se zhutněním</t>
  </si>
  <si>
    <t>https://podminky.urs.cz/item/CS_URS_2024_01/174111311</t>
  </si>
  <si>
    <t>-252125817</t>
  </si>
  <si>
    <t>DRENÁŽ ZA ŠACHTOU, DN 100 FLEXIBIL</t>
  </si>
  <si>
    <t xml:space="preserve">"odvodnění svahu"  0,30*0,20*7,2</t>
  </si>
  <si>
    <t>1182332061</t>
  </si>
  <si>
    <t>181411123</t>
  </si>
  <si>
    <t>Založení lučního trávníku výsevem pl do 1000 m2 ve svahu přes 1:2 do 1:1</t>
  </si>
  <si>
    <t>-777950121</t>
  </si>
  <si>
    <t>Založení trávníku na půdě předem připravené plochy do 1000 m2 výsevem včetně utažení lučního na svahu přes 1:2 do 1:1</t>
  </si>
  <si>
    <t>https://podminky.urs.cz/item/CS_URS_2024_01/181411123</t>
  </si>
  <si>
    <t>00572474</t>
  </si>
  <si>
    <t>osivo směs travní krajinná-svahová</t>
  </si>
  <si>
    <t>-366682476</t>
  </si>
  <si>
    <t>44*0,02 'Přepočtené koeficientem množství</t>
  </si>
  <si>
    <t>153211002</t>
  </si>
  <si>
    <t>Zřízení stříkaného betonu tl přes 50 do 100 mm skalních a poloskalních ploch</t>
  </si>
  <si>
    <t>737658496</t>
  </si>
  <si>
    <t>Zřízení stříkaného betonu skalních a poloskalních ploch průměrné tloušťky přes 50 do 100 mm</t>
  </si>
  <si>
    <t>https://podminky.urs.cz/item/CS_URS_2024_01/153211002</t>
  </si>
  <si>
    <t>58932935</t>
  </si>
  <si>
    <t>beton C 25/30 X0,XC1-4,XD1-2,XA1-2,XF1 kamenivo frakce 0/8</t>
  </si>
  <si>
    <t>1250926594</t>
  </si>
  <si>
    <t>51*0,2875 'Přepočtené koeficientem množství</t>
  </si>
  <si>
    <t>153273113</t>
  </si>
  <si>
    <t>Výztuž stříkaného betonu ze svařovaných sítí jednovrstvá D drátu přes 6 do 8 mm skalních a poloskalních ploch</t>
  </si>
  <si>
    <t>1766982188</t>
  </si>
  <si>
    <t>Výztuž stříkaného betonu ze svařovaných sítí skalních a poloskalních ploch jednovrstvých, průměru drátu přes 6 do 8 mm</t>
  </si>
  <si>
    <t>https://podminky.urs.cz/item/CS_URS_2024_01/153273113</t>
  </si>
  <si>
    <t>212312111</t>
  </si>
  <si>
    <t>Lože pro trativody z betonu prostého</t>
  </si>
  <si>
    <t>1018785926</t>
  </si>
  <si>
    <t>https://podminky.urs.cz/item/CS_URS_2024_01/212312111</t>
  </si>
  <si>
    <t>0,08*7,5</t>
  </si>
  <si>
    <t>212792311</t>
  </si>
  <si>
    <t>Odvodnění mostní opěry - drenážní plastové potrubí HDPE DN 100</t>
  </si>
  <si>
    <t>-1254031391</t>
  </si>
  <si>
    <t>Odvodnění mostní opěry z plastových trub drenážní potrubí HDPE DN 100</t>
  </si>
  <si>
    <t>https://podminky.urs.cz/item/CS_URS_2024_01/212792311</t>
  </si>
  <si>
    <t>927211111</t>
  </si>
  <si>
    <t>Příkop z tvárnic odvodňovacích pro povrchové odvodnění</t>
  </si>
  <si>
    <t>-557553123</t>
  </si>
  <si>
    <t>Odvodňovací železniční povrchové zařízení příkop zpevněný z tvárnic příkopových prefabrikovaných odvodňovacích</t>
  </si>
  <si>
    <t>https://podminky.urs.cz/item/CS_URS_2024_01/927211111</t>
  </si>
  <si>
    <t>-387094402</t>
  </si>
  <si>
    <t>ODVOZ PŘEBYTEČNÉ ZEMINY A KAMENE</t>
  </si>
  <si>
    <t>(55,0-14,85)*1,9"t/m3"</t>
  </si>
  <si>
    <t>96,50*2,6"t/m3"</t>
  </si>
  <si>
    <t>998321011</t>
  </si>
  <si>
    <t>Přesun hmot pro hráze přehradní zemní a kamenité</t>
  </si>
  <si>
    <t>-1678043330</t>
  </si>
  <si>
    <t>Přesun hmot pro objekty hráze přehradní zemní a kamenité dopravní vzdálenost do 500 m</t>
  </si>
  <si>
    <t>https://podminky.urs.cz/item/CS_URS_2024_01/998321011</t>
  </si>
  <si>
    <t>711161273</t>
  </si>
  <si>
    <t>Provedení izolace proti zemní vlhkosti svislé z nopové fólie</t>
  </si>
  <si>
    <t>-258461343</t>
  </si>
  <si>
    <t>Provedení izolace proti zemní vlhkosti nopovou fólií na ploše svislé S z nopové fólie</t>
  </si>
  <si>
    <t>https://podminky.urs.cz/item/CS_URS_2024_01/711161273</t>
  </si>
  <si>
    <t>(9,6+6)*1,20</t>
  </si>
  <si>
    <t>28323010</t>
  </si>
  <si>
    <t>fólie profilovaná (nopová) drenážní HDPE s výškou nopů 20mm</t>
  </si>
  <si>
    <t>1732112251</t>
  </si>
  <si>
    <t>18,72*1,221 'Přepočtené koeficientem množství</t>
  </si>
  <si>
    <t>-1074992344</t>
  </si>
  <si>
    <t>1.2 - Zajištění svahu - zeď</t>
  </si>
  <si>
    <t>Úpravy terénu nezbytné pro výstavbu zdi, zajištění svahu nad zdí, vybudování zpěvněných ploch.</t>
  </si>
  <si>
    <t xml:space="preserve">    5 - Komunikace pozemní</t>
  </si>
  <si>
    <t xml:space="preserve">    783 - Dokončovací práce - nátěry</t>
  </si>
  <si>
    <t>574774130</t>
  </si>
  <si>
    <t>OPĚRNÁ ZEĎ OBKLADOVÁ, VÝKOP, PŘÍPRAVA</t>
  </si>
  <si>
    <t xml:space="preserve">"ÚSEK 1"  </t>
  </si>
  <si>
    <t>(10,67+15,01/2)"m"*(3,74+0,25)</t>
  </si>
  <si>
    <t>15,01"m"*5,73</t>
  </si>
  <si>
    <t xml:space="preserve">"ÚSEK 2"   </t>
  </si>
  <si>
    <t>(5,40+0,10)/2"m"*9,48</t>
  </si>
  <si>
    <t>358706879</t>
  </si>
  <si>
    <t>OPĚRNÁ ZEĎ OBKLADOVÁ, VÝKOP, ZEMINA</t>
  </si>
  <si>
    <t>(4,22+10,39)/2"m2"*(3,74+0,25)</t>
  </si>
  <si>
    <t>10,39"m2"*5,73</t>
  </si>
  <si>
    <t>(1,90+0,10)/2"m2"*9,48</t>
  </si>
  <si>
    <t>74593516</t>
  </si>
  <si>
    <t>OPĚRNÁ ZEĎ OBKLADOVÁ, VÝKOP, HORNINA</t>
  </si>
  <si>
    <t>(7,06+11,33)/2"m2"*(3,74+0,25)</t>
  </si>
  <si>
    <t>11,33"m2"*5,73</t>
  </si>
  <si>
    <t>(6,31+0,84)/2"m2"*9,48</t>
  </si>
  <si>
    <t>1728282390</t>
  </si>
  <si>
    <t>VYSVAHOVANÝ TERÉN</t>
  </si>
  <si>
    <t xml:space="preserve">"za opěrnou zdí"   20</t>
  </si>
  <si>
    <t xml:space="preserve">"za vstupním objektem"   20</t>
  </si>
  <si>
    <t>-294311618</t>
  </si>
  <si>
    <t>40*1,1845 'Přepočtené koeficientem množství</t>
  </si>
  <si>
    <t>-568805626</t>
  </si>
  <si>
    <t>VYSVAHOVANÝ VÝRUB, ZAJIŠTĚNÍ SVAHU NAD PODESTOU</t>
  </si>
  <si>
    <t xml:space="preserve">"Celní plocha"   14*1"ks/m2"</t>
  </si>
  <si>
    <t xml:space="preserve">"Boční plocha"   4*1"ks/m2"</t>
  </si>
  <si>
    <t>-1042480003</t>
  </si>
  <si>
    <t xml:space="preserve">"Celní plocha"   14</t>
  </si>
  <si>
    <t xml:space="preserve">"Boční plocha"   4</t>
  </si>
  <si>
    <t>155213511</t>
  </si>
  <si>
    <t>Statická zatěžovací zkouška trnů z oceli prováděná horolezeckou technikou</t>
  </si>
  <si>
    <t>904599350</t>
  </si>
  <si>
    <t>Trny z oceli prováděné horolezeckou technikou s okem z betonářské oceli pro uchycení lana při montáži sítí a sloupků záchytného plotu statická zatěžovací zkouška trnů</t>
  </si>
  <si>
    <t>https://podminky.urs.cz/item/CS_URS_2024_01/155213511</t>
  </si>
  <si>
    <t>-297097364</t>
  </si>
  <si>
    <t>-560408893</t>
  </si>
  <si>
    <t>18*1,2 'Přepočtené koeficientem množství</t>
  </si>
  <si>
    <t>1633014951</t>
  </si>
  <si>
    <t xml:space="preserve">"Celní plocha"   14*4"m/m2"</t>
  </si>
  <si>
    <t xml:space="preserve">"Boční plocha"   4*4"m/m2"</t>
  </si>
  <si>
    <t>-825834898</t>
  </si>
  <si>
    <t>72*1,2 'Přepočtené koeficientem množství</t>
  </si>
  <si>
    <t>1069185964</t>
  </si>
  <si>
    <t xml:space="preserve">OPĚRNÁ ZEĎ OBKLADOVÁ,  SAMOZÁVRTÁVACÍ INJEKČNÍ TYČ</t>
  </si>
  <si>
    <t xml:space="preserve">"ÚSEK 1"   35</t>
  </si>
  <si>
    <t xml:space="preserve">"ÚSEK 2"   16</t>
  </si>
  <si>
    <t>153271122</t>
  </si>
  <si>
    <t>Kotvičky pro výztuž stříkaného betonu do malty hl přes 0,2 do 0,4 m z oceli BSt 500 D přes 10 do 16 mm</t>
  </si>
  <si>
    <t>-337498659</t>
  </si>
  <si>
    <t>Kotvičky pro výztuž stříkaného betonu z betonářské oceli BSt 500 do malty hloubky přes 200 do 400 mm, průměru přes 10 do 16 mm</t>
  </si>
  <si>
    <t>https://podminky.urs.cz/item/CS_URS_2024_01/153271122</t>
  </si>
  <si>
    <t>OPĚRNÁ ZEĎ OBKLADOVÁ, STŘÍKANÝ BETON</t>
  </si>
  <si>
    <t xml:space="preserve">"ÚSEK 1"   45"m2"*4"ks/m2"</t>
  </si>
  <si>
    <t xml:space="preserve">"ÚSEK 2"   32"m2"*4"ks/m2"</t>
  </si>
  <si>
    <t>307817519</t>
  </si>
  <si>
    <t xml:space="preserve">"Odvoz na skládku - mezideponie"   98,162</t>
  </si>
  <si>
    <t xml:space="preserve">"Odvoz zpět na zásyp"   1,77"m2"*4,0+0,20"m2"*7,5</t>
  </si>
  <si>
    <t>847883271</t>
  </si>
  <si>
    <t xml:space="preserve">"Odvoz na skládku - mezideponie"   135,50</t>
  </si>
  <si>
    <t>450124265</t>
  </si>
  <si>
    <t>174251101</t>
  </si>
  <si>
    <t>Zásyp jam, šachet rýh nebo kolem objektů sypaninou bez zhutnění</t>
  </si>
  <si>
    <t>-2060264958</t>
  </si>
  <si>
    <t>Zásyp sypaninou z jakékoliv horniny strojně s uložením výkopku ve vrstvách bez zhutnění jam, šachet, rýh nebo kolem objektů v těchto vykopávkách</t>
  </si>
  <si>
    <t>https://podminky.urs.cz/item/CS_URS_2024_01/174251101</t>
  </si>
  <si>
    <t>1846935723</t>
  </si>
  <si>
    <t>-2028462410</t>
  </si>
  <si>
    <t>40*0,02 'Přepočtené koeficientem množství</t>
  </si>
  <si>
    <t>153211005</t>
  </si>
  <si>
    <t>Zřízení stříkaného betonu tl přes 200 do 250 mm skalních a poloskalních ploch</t>
  </si>
  <si>
    <t>403161868</t>
  </si>
  <si>
    <t>Zřízení stříkaného betonu skalních a poloskalních ploch průměrné tloušťky přes 200 do 250 mm</t>
  </si>
  <si>
    <t>https://podminky.urs.cz/item/CS_URS_2024_01/153211005</t>
  </si>
  <si>
    <t xml:space="preserve">"ÚSEK 1"   45</t>
  </si>
  <si>
    <t xml:space="preserve">"ÚSEK 2"   32</t>
  </si>
  <si>
    <t>-451373824</t>
  </si>
  <si>
    <t>77*0,2875 'Přepočtené koeficientem množství</t>
  </si>
  <si>
    <t>153273123</t>
  </si>
  <si>
    <t>Výztuž stříkaného betonu ze svařovaných sítí dvouvrstvá D drátu přes 6 do 8 mm skalních a poloskalních ploch</t>
  </si>
  <si>
    <t>395982629</t>
  </si>
  <si>
    <t>Výztuž stříkaného betonu ze svařovaných sítí skalních a poloskalních ploch dvouvrstvých, průměru drátu přes 6 do 8 mm</t>
  </si>
  <si>
    <t>https://podminky.urs.cz/item/CS_URS_2024_01/153273123</t>
  </si>
  <si>
    <t>-1870597881</t>
  </si>
  <si>
    <t>OPĚRNÁ ZEĎ OBKLADOVÁ, ODVODNĚNÍ</t>
  </si>
  <si>
    <t xml:space="preserve">"ÚSEK 1"   18"ks"*1,0"m"</t>
  </si>
  <si>
    <t xml:space="preserve">"ÚSEK 2"   8"ks"*1,0"m"</t>
  </si>
  <si>
    <t>274311127</t>
  </si>
  <si>
    <t>Základové pasy, prahy, věnce a ostruhy z betonu prostého C 25/30</t>
  </si>
  <si>
    <t>211548295</t>
  </si>
  <si>
    <t>Základové konstrukce z betonu prostého pasy, prahy, věnce a ostruhy ve výkopu nebo na hlavách pilot C 25/30</t>
  </si>
  <si>
    <t>https://podminky.urs.cz/item/CS_URS_2024_01/274311127</t>
  </si>
  <si>
    <t xml:space="preserve">OPĚRNÁ ZEĎ OBKLADOVÁ,  ZÁKLAD, C 25/30, XC2, XA2</t>
  </si>
  <si>
    <t xml:space="preserve">"ÚSEK 1"   1,00*0,50*(9,71-0,25)</t>
  </si>
  <si>
    <t xml:space="preserve">"ÚSEK 2"   1,00*0,50*9,48</t>
  </si>
  <si>
    <t>274311191</t>
  </si>
  <si>
    <t>Příplatek k základovým pasům, prahům a věncům za betonáž malého rozsahu do 25 m3</t>
  </si>
  <si>
    <t>1675008358</t>
  </si>
  <si>
    <t>Základové konstrukce z betonu prostého Příplatek k cenám za betonáž malého rozsahu do 25 m3</t>
  </si>
  <si>
    <t>https://podminky.urs.cz/item/CS_URS_2024_01/274311191</t>
  </si>
  <si>
    <t>2R1</t>
  </si>
  <si>
    <t>zasakovací jímka</t>
  </si>
  <si>
    <t>66426078</t>
  </si>
  <si>
    <t>321321116</t>
  </si>
  <si>
    <t>Konstrukce vodních staveb ze ŽB mrazuvzdorného tř. C 30/37</t>
  </si>
  <si>
    <t>1044515248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</si>
  <si>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</si>
  <si>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https://podminky.urs.cz/item/CS_URS_2024_01/321321116</t>
  </si>
  <si>
    <t>OPĚRNÁ ZEĎ OBKLADOVÁ, ZHLAVÍ ZDI, C 30/37, XC4, XF3</t>
  </si>
  <si>
    <t xml:space="preserve">"ÚSEK 1"   0,65*0,15*(0,58+3,52+5,73)</t>
  </si>
  <si>
    <t xml:space="preserve">"ÚSEK 2"   0,65*0,15*(1,48+8,85)</t>
  </si>
  <si>
    <t>321351010</t>
  </si>
  <si>
    <t>Bednění konstrukcí vodních staveb rovinné - zřízení</t>
  </si>
  <si>
    <t>-1972363159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</si>
  <si>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</si>
  <si>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</si>
  <si>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 xml:space="preserve">"ÚSEK 1 - PODÉLNĚ"   (0,15+0,07+0,07+0,15)*(0,58+3,52+5,73)</t>
  </si>
  <si>
    <t xml:space="preserve">"ÚSEK 1 - PŘÍČNĚ"   0,65*0,15*4"KS"</t>
  </si>
  <si>
    <t xml:space="preserve">"ÚSEK 2 - PODÉLNĚ"   (0,15+0,07+0,07+0,15)*(1,48+8,85)</t>
  </si>
  <si>
    <t xml:space="preserve">"ÚSEK 2 - PŘÍČNĚ"   0,65*0,15*4"KS"</t>
  </si>
  <si>
    <t>321352010</t>
  </si>
  <si>
    <t>Bednění konstrukcí vodních staveb rovinné - odstranění</t>
  </si>
  <si>
    <t>2138002275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</si>
  <si>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</si>
  <si>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</si>
  <si>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321366112</t>
  </si>
  <si>
    <t>Výztuž železobetonových konstrukcí vodních staveb z oceli 10 505 D do 32 mm</t>
  </si>
  <si>
    <t>31819492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</si>
  <si>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</si>
  <si>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https://podminky.urs.cz/item/CS_URS_2024_01/321366112</t>
  </si>
  <si>
    <t>OPĚRNÁ ZEĎ OBKLADOVÁ, ZHLAVÍ ZDI, 1% VYZTUŽENÍ</t>
  </si>
  <si>
    <t xml:space="preserve">"ÚSEK 1"   0,65*0,15*(0,58+3,52+5,73)*0,01*7850/1000</t>
  </si>
  <si>
    <t xml:space="preserve">"ÚSEK 2"   0,65*0,15*(1,48+8,85)*0,01*7850/1000</t>
  </si>
  <si>
    <t>1663562244</t>
  </si>
  <si>
    <t>OPĚRNÁ ZEĎ OBKLADOVÁ, ZHLAVÍ ZDI, 0,5% VYZTUŽENÍ</t>
  </si>
  <si>
    <t xml:space="preserve">"ÚSEK 1"   0,65*0,15*(0,58+3,52+5,73)*0,005*7850/1000</t>
  </si>
  <si>
    <t xml:space="preserve">"ÚSEK 2"   0,65*0,15*(1,48+8,85)*0,005*7850/1000</t>
  </si>
  <si>
    <t>317661142</t>
  </si>
  <si>
    <t>Výplň spár monolitické římsy tmelem polyuretanovým šířky spáry přes 15 do 40 mm</t>
  </si>
  <si>
    <t>924319111</t>
  </si>
  <si>
    <t>Výplň spár monolitické římsy tmelem polyuretanovým, spára šířky přes 15 do 40 mm</t>
  </si>
  <si>
    <t>https://podminky.urs.cz/item/CS_URS_2024_01/317661142</t>
  </si>
  <si>
    <t xml:space="preserve">"ÚSEK 1"   (0,07+0,15+0,65+0,15+0,07)*4"KS"</t>
  </si>
  <si>
    <t xml:space="preserve">"ÚSEK 2"   (0,07+0,15+0,65+0,15+0,07)*4"KS"</t>
  </si>
  <si>
    <t>334213111</t>
  </si>
  <si>
    <t>Zdivo mostů z nepravidelných kamenů na maltu, objem jednoho kamene do 0,02 m3</t>
  </si>
  <si>
    <t>-739858024</t>
  </si>
  <si>
    <t>Zdivo pilířů, opěr a křídel mostů z lomového kamene štípaného nebo ručně vybíraného na maltu z nepravidelných kamenů objemu 1 kusu kamene do 0,02 m3</t>
  </si>
  <si>
    <t>https://podminky.urs.cz/item/CS_URS_2024_01/334213111</t>
  </si>
  <si>
    <t>OPĚRNÁ ZEĎ OBKLADOVÁ, ZDIVO</t>
  </si>
  <si>
    <t>"ÚSEK 1"</t>
  </si>
  <si>
    <t>2,15"m2"*0,58</t>
  </si>
  <si>
    <t>(2,15+2,68)/2"m2"*3,74</t>
  </si>
  <si>
    <t>2,68"m2"*(5,73+0,43)</t>
  </si>
  <si>
    <t>"ÚSEK 2"</t>
  </si>
  <si>
    <t>2,56"m2"*1,48</t>
  </si>
  <si>
    <t xml:space="preserve">(2,56+0,51)/2"m2"*8,0 </t>
  </si>
  <si>
    <t>334213921</t>
  </si>
  <si>
    <t>Příplatek k cenám zdiva mostů z kamene na maltu za vytvoření hrany rohu, vodorovná hrana</t>
  </si>
  <si>
    <t>-575239744</t>
  </si>
  <si>
    <t>Zdivo pilířů, opěr a křídel mostů z lomového kamene štípaného nebo ručně vybíraného na maltu Příplatek k cenám za vytvoření hrany zdiva (rohu) vodorovné</t>
  </si>
  <si>
    <t>https://podminky.urs.cz/item/CS_URS_2024_01/334213921</t>
  </si>
  <si>
    <t>0,58</t>
  </si>
  <si>
    <t>3,52</t>
  </si>
  <si>
    <t>5.73</t>
  </si>
  <si>
    <t>1,48</t>
  </si>
  <si>
    <t>8,85</t>
  </si>
  <si>
    <t>334213922</t>
  </si>
  <si>
    <t>Příplatek k cenám zdiva mostů z kamene na maltu za vytvoření hrany rohu, svislá hrana</t>
  </si>
  <si>
    <t>-200154692</t>
  </si>
  <si>
    <t>Zdivo pilířů, opěr a křídel mostů z lomového kamene štípaného nebo ručně vybíraného na maltu Příplatek k cenám za vytvoření hrany zdiva (rohu) svislé</t>
  </si>
  <si>
    <t>https://podminky.urs.cz/item/CS_URS_2024_01/334213922</t>
  </si>
  <si>
    <t>4,21</t>
  </si>
  <si>
    <t>5,13</t>
  </si>
  <si>
    <t>1,16</t>
  </si>
  <si>
    <t>451317777</t>
  </si>
  <si>
    <t>Podklad nebo lože pod dlažbu vodorovný nebo do sklonu 1:5 z betonu prostého tl přes 50 do 100 mm</t>
  </si>
  <si>
    <t>-226669209</t>
  </si>
  <si>
    <t>Podklad nebo lože pod dlažbu (přídlažbu) v ploše vodorovné nebo ve sklonu do 1:5, tloušťky od 50 do 100 mm z betonu prostého</t>
  </si>
  <si>
    <t>https://podminky.urs.cz/item/CS_URS_2024_01/451317777</t>
  </si>
  <si>
    <t xml:space="preserve">"Dlažba - štípané kostky 8/10"   61,2</t>
  </si>
  <si>
    <t xml:space="preserve">"Dlažba - štípané kostky 15/17"   9,5</t>
  </si>
  <si>
    <t>451577777</t>
  </si>
  <si>
    <t>Podklad nebo lože pod dlažbu vodorovný nebo do sklonu 1:5 z kameniva těženého tl přes 30 do 100 mm</t>
  </si>
  <si>
    <t>1515281992</t>
  </si>
  <si>
    <t>Podklad nebo lože pod dlažbu (přídlažbu) v ploše vodorovné nebo ve sklonu do 1:5, tloušťky od 30 do 100 mm z kameniva těženého</t>
  </si>
  <si>
    <t>https://podminky.urs.cz/item/CS_URS_2024_01/451577777</t>
  </si>
  <si>
    <t xml:space="preserve">"Dlažba - štípané kostky 8/10"   30,4</t>
  </si>
  <si>
    <t>Komunikace pozemní</t>
  </si>
  <si>
    <t>591241111</t>
  </si>
  <si>
    <t>Kladení dlažby z kostek drobných z kamene na MC tl 50 mm</t>
  </si>
  <si>
    <t>2041214763</t>
  </si>
  <si>
    <t>Kladení dlažby z kostek s provedením lože do tl. 50 mm, s vyplněním spár, s dvojím beraněním a se smetením přebytečného materiálu na krajnici drobných z kamene, do lože z cementové malty</t>
  </si>
  <si>
    <t>https://podminky.urs.cz/item/CS_URS_2024_01/591241111</t>
  </si>
  <si>
    <t>58381007</t>
  </si>
  <si>
    <t>kostka štípaná dlažební žula drobná 8/10</t>
  </si>
  <si>
    <t>-1740710896</t>
  </si>
  <si>
    <t>61,2*1,01 'Přepočtené koeficientem množství</t>
  </si>
  <si>
    <t>591141111</t>
  </si>
  <si>
    <t>Kladení dlažby z kostek velkých z kamene na MC tl 50 mm</t>
  </si>
  <si>
    <t>-776449785</t>
  </si>
  <si>
    <t>Kladení dlažby z kostek s provedením lože do tl. 50 mm, s vyplněním spár, s dvojím beraněním a se smetením přebytečného materiálu na krajnici velkých z kamene, do lože z cementové malty</t>
  </si>
  <si>
    <t>https://podminky.urs.cz/item/CS_URS_2024_01/591141111</t>
  </si>
  <si>
    <t>58381008</t>
  </si>
  <si>
    <t>kostka štípaná dlažební žula velká 15/17</t>
  </si>
  <si>
    <t>1763228751</t>
  </si>
  <si>
    <t>9,5*1,01 'Přepočtené koeficientem množství</t>
  </si>
  <si>
    <t>591211111</t>
  </si>
  <si>
    <t>Kladení dlažby z kostek drobných z kamene do lože z kameniva těženého tl 50 mm</t>
  </si>
  <si>
    <t>-1358279565</t>
  </si>
  <si>
    <t>Kladení dlažby z kostek s provedením lože do tl. 50 mm, s vyplněním spár, s dvojím beraněním a se smetením přebytečného materiálu na krajnici drobných z kamene, do lože z kameniva těženého</t>
  </si>
  <si>
    <t>https://podminky.urs.cz/item/CS_URS_2024_01/591211111</t>
  </si>
  <si>
    <t>573693378</t>
  </si>
  <si>
    <t>30,4*1,01 'Přepočtené koeficientem množství</t>
  </si>
  <si>
    <t>564831011</t>
  </si>
  <si>
    <t>Podklad ze štěrkodrtě ŠD plochy do 100 m2 tl 100 mm</t>
  </si>
  <si>
    <t>1496489003</t>
  </si>
  <si>
    <t>Podklad ze štěrkodrti ŠD s rozprostřením a zhutněním plochy jednotlivě do 100 m2, po zhutnění tl. 100 mm</t>
  </si>
  <si>
    <t>https://podminky.urs.cz/item/CS_URS_2024_01/564831011</t>
  </si>
  <si>
    <t>PODESTA, MLATOVÝ POVRCH</t>
  </si>
  <si>
    <t>(5,30+5,80)/2*1,70</t>
  </si>
  <si>
    <t>571905111</t>
  </si>
  <si>
    <t>Posyp krytu kamenivem drceným nebo těženým přes 20 do 25 kg/m2</t>
  </si>
  <si>
    <t>988499897</t>
  </si>
  <si>
    <t>Posyp podkladu nebo krytu s rozprostřením a zhutněním kamenivem drceným nebo těženým, v množství přes 20 do 25 kg/m2</t>
  </si>
  <si>
    <t>https://podminky.urs.cz/item/CS_URS_2024_01/571905111</t>
  </si>
  <si>
    <t>628633112</t>
  </si>
  <si>
    <t>Spárování kamenného zdiva mostů aktivovanou maltou spára hl do 40 mm dl přes 6 do 12 m/m2</t>
  </si>
  <si>
    <t>-441472765</t>
  </si>
  <si>
    <t>Spárování zdiva pilířů, opěr a křídel mostů z lomového kamene aktivovanou maltou, hloubky do 40 mm délka spáry na 1 m2 upravované plochy přes 6 do 12 m</t>
  </si>
  <si>
    <t>https://podminky.urs.cz/item/CS_URS_2024_01/628633112</t>
  </si>
  <si>
    <t>4,21"m"*0,58</t>
  </si>
  <si>
    <t>(4,21+5,13)/2"m"*3,74</t>
  </si>
  <si>
    <t>5,13"m"*(5,73+0,43)</t>
  </si>
  <si>
    <t>5,13"m"*1,48</t>
  </si>
  <si>
    <t xml:space="preserve">(5,13+1,16)/2"m"*8,0 </t>
  </si>
  <si>
    <t>-2053813129</t>
  </si>
  <si>
    <t>OPĚRNÁ ZEĎ OBKLADOVÁ, ZHLAVÍ ZDI, ODVODNĚNÍ</t>
  </si>
  <si>
    <t xml:space="preserve">"ÚSEK 1"   0,58+3,52</t>
  </si>
  <si>
    <t>1978945713</t>
  </si>
  <si>
    <t>OPĚRNÁ ZEĎ OBKLADOVÁ, ZHLAVÍ ZDI, DILATACE</t>
  </si>
  <si>
    <t xml:space="preserve">"ÚSEK 1"   2,15"m2"+1,0"m2"</t>
  </si>
  <si>
    <t xml:space="preserve">"ÚSEK 2"   2,60"m2"+1,0"m2"</t>
  </si>
  <si>
    <t>1350104457</t>
  </si>
  <si>
    <t xml:space="preserve">"ÚSEK 1"   4,21+0,60</t>
  </si>
  <si>
    <t xml:space="preserve">"ÚSEK 2"   5,13+0,60</t>
  </si>
  <si>
    <t>947321R_SO02</t>
  </si>
  <si>
    <t>-385037418</t>
  </si>
  <si>
    <t>953965115</t>
  </si>
  <si>
    <t>Kotevní šroub pro chemické kotvy M 10 dl 130 mm</t>
  </si>
  <si>
    <t>-765696162</t>
  </si>
  <si>
    <t>Kotva chemická s vyvrtáním otvoru kotevní šrouby pro chemické kotvy, velikost M 10, délka 130 mm</t>
  </si>
  <si>
    <t>https://podminky.urs.cz/item/CS_URS_2024_01/953965115</t>
  </si>
  <si>
    <t>OPĚRNÁ ZEĎ OBKLADOVÁ, ZHLAVÍ ZDI, ZÁBRADLÍ</t>
  </si>
  <si>
    <t xml:space="preserve">"ÚSEK 1"   8"sloup."*4"ks/sloupek"</t>
  </si>
  <si>
    <t xml:space="preserve">"ÚSEK 2"   1"sloup."*4"ks/sloupek"</t>
  </si>
  <si>
    <t>962042320</t>
  </si>
  <si>
    <t>Bourání zdiva nadzákladového z betonu prostého do 1 m3</t>
  </si>
  <si>
    <t>-44625758</t>
  </si>
  <si>
    <t>Bourání zdiva z betonu prostého nadzákladového objemu do 1 m3</t>
  </si>
  <si>
    <t>https://podminky.urs.cz/item/CS_URS_2024_01/962042320</t>
  </si>
  <si>
    <t>PROSTUP VE ZDI ZÁBRADLÍ NA PODESTU</t>
  </si>
  <si>
    <t>1,0*0,50*0,80</t>
  </si>
  <si>
    <t>962042321</t>
  </si>
  <si>
    <t>Bourání zdiva nadzákladového z betonu prostého přes 1 m3</t>
  </si>
  <si>
    <t>-368636528</t>
  </si>
  <si>
    <t>Bourání zdiva z betonu prostého nadzákladového objemu přes 1 m3</t>
  </si>
  <si>
    <t>https://podminky.urs.cz/item/CS_URS_2024_01/962042321</t>
  </si>
  <si>
    <t>ZÍDKA POD SCHODY</t>
  </si>
  <si>
    <t>1,2*0,60*6,00</t>
  </si>
  <si>
    <t>997_R2</t>
  </si>
  <si>
    <t>odvoz a likvidace suti a vybouraných hmot odpovídajícím zákonným způsobem včetně naložení (prostý beton)</t>
  </si>
  <si>
    <t>1543003088</t>
  </si>
  <si>
    <t>-778597855</t>
  </si>
  <si>
    <t>(98,162-8,58)*1,9"t/m3"</t>
  </si>
  <si>
    <t>135,5*2,6"t/m3"</t>
  </si>
  <si>
    <t>998223011</t>
  </si>
  <si>
    <t>Přesun hmot pro pozemní komunikace s krytem dlážděným</t>
  </si>
  <si>
    <t>-1946073252</t>
  </si>
  <si>
    <t>Přesun hmot pro pozemní komunikace s krytem dlážděným dopravní vzdálenost do 200 m jakékoliv délky objektu</t>
  </si>
  <si>
    <t>https://podminky.urs.cz/item/CS_URS_2024_01/998223011</t>
  </si>
  <si>
    <t>1661828941</t>
  </si>
  <si>
    <t>767995112</t>
  </si>
  <si>
    <t>Montáž atypických zámečnických konstrukcí hm přes 5 do 10 kg</t>
  </si>
  <si>
    <t>484400483</t>
  </si>
  <si>
    <t>Montáž ostatních atypických zámečnických konstrukcí hmotnosti přes 5 do 10 kg</t>
  </si>
  <si>
    <t>https://podminky.urs.cz/item/CS_URS_2024_01/767995112</t>
  </si>
  <si>
    <t>Poznámka k položce:_x000d_
OPĚRNÁ ZEĎ OBKLADOVÁ, ZHLAVÍ ZDI, ZÁBRADLÍ</t>
  </si>
  <si>
    <t>(0,025+0,021+0,028)*1000</t>
  </si>
  <si>
    <t>76799511R</t>
  </si>
  <si>
    <t>výroba zábradlí a doprava</t>
  </si>
  <si>
    <t>-744096113</t>
  </si>
  <si>
    <t>55283904</t>
  </si>
  <si>
    <t>trubka ocelová bezešvá hladká jakost 11 353 51x4,0mm</t>
  </si>
  <si>
    <t>733657966</t>
  </si>
  <si>
    <t>ZÁBRADLÍ, OCEL SVAŘENEC S 235, POZINK</t>
  </si>
  <si>
    <t>9"ks-sloupek"*0,6"m"</t>
  </si>
  <si>
    <t>13611220</t>
  </si>
  <si>
    <t>plech ocelový hladký jakost S235JR tl 6mm tabule</t>
  </si>
  <si>
    <t>-1829246631</t>
  </si>
  <si>
    <t>9*0,20*0,20*0,006*7850/1000</t>
  </si>
  <si>
    <t>9*0,10*0,10*0,006*7850/1000</t>
  </si>
  <si>
    <t>60556105</t>
  </si>
  <si>
    <t>řezivo bukové sušené tl 30mm</t>
  </si>
  <si>
    <t>-63593976</t>
  </si>
  <si>
    <t>ZÁBRADLÍ, VÝPLŇ</t>
  </si>
  <si>
    <t>0,03*0,20*6,5</t>
  </si>
  <si>
    <t>998767101</t>
  </si>
  <si>
    <t>Přesun hmot tonážní pro zámečnické konstrukce v objektech v do 6 m</t>
  </si>
  <si>
    <t>1841690212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</si>
  <si>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</si>
  <si>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</si>
  <si>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998767121</t>
  </si>
  <si>
    <t>Přesun hmot tonážní pro zámečnické konstrukce ruční v objektech v do 6 m</t>
  </si>
  <si>
    <t>162921485</t>
  </si>
  <si>
    <t>Přesun hmot pro zámečnické konstrukce stanovený z hmotnosti přesunovaného materiálu vodorovná dopravní vzdálenost do 50 m ruční (bez užití mechanizace) v objektech výšky do 6 m</t>
  </si>
  <si>
    <t>https://podminky.urs.cz/item/CS_URS_2024_01/998767121</t>
  </si>
  <si>
    <t>783</t>
  </si>
  <si>
    <t>Dokončovací práce - nátěry</t>
  </si>
  <si>
    <t>783203020</t>
  </si>
  <si>
    <t>Provedení napouštěcího dvojnásobného nátěru tesařských konstrukcí nezabudovaných do konstrukce</t>
  </si>
  <si>
    <t>1043072662</t>
  </si>
  <si>
    <t>Provedení nátěru tesařských konstrukcí napouštěcího nebo napouštěcího preventivního proti dřevokazným houbám, hmyzu a plísním nezabudovaných do konstrukce dvojnásobného</t>
  </si>
  <si>
    <t>https://podminky.urs.cz/item/CS_URS_2024_01/783203020</t>
  </si>
  <si>
    <t>0,20*6,5*2+0,03*6,5*2+0,03*0,20*2</t>
  </si>
  <si>
    <t>24626703</t>
  </si>
  <si>
    <t>hmota nátěrová syntetická s obsahem biocidů napouštěcí na dřevo</t>
  </si>
  <si>
    <t>litr</t>
  </si>
  <si>
    <t>-1344399005</t>
  </si>
  <si>
    <t>3,002*0,18 'Přepočtené koeficientem množství</t>
  </si>
  <si>
    <t>789221511</t>
  </si>
  <si>
    <t>Otryskání abrazivem ze strusky ocelových kcí třídy I stupeň zarezavění A stupeň přípravy Sa 3</t>
  </si>
  <si>
    <t>-1815493552</t>
  </si>
  <si>
    <t>Otryskání povrchů ocelových konstrukcí suché abrazivní tryskání abrazivem ze strusky třídy I stupeň zrezivění A, stupeň přípravy Sa 3</t>
  </si>
  <si>
    <t>https://podminky.urs.cz/item/CS_URS_2024_01/789221511</t>
  </si>
  <si>
    <t>18"ks"*1,20"m"*0,0503"m2/bm"</t>
  </si>
  <si>
    <t>789222511</t>
  </si>
  <si>
    <t>Otryskání abrazivem ze strusky ocelových kcí třídy II stupeň zarezavění A stupeň přípravy Sa 3</t>
  </si>
  <si>
    <t>382561575</t>
  </si>
  <si>
    <t>Otryskání povrchů ocelových konstrukcí suché abrazivní tryskání abrazivem ze strusky třídy II stupeň zrezivění A, stupeň přípravy Sa 3</t>
  </si>
  <si>
    <t>https://podminky.urs.cz/item/CS_URS_2024_01/789222511</t>
  </si>
  <si>
    <t>9"ks"*0,60*0,1602"m2/bm"</t>
  </si>
  <si>
    <t>9"ks"*(0,20*0,20*2+0,006*0,20*4)</t>
  </si>
  <si>
    <t>9"ks"*(0,10*0,10*2+0,006*0,10*4)</t>
  </si>
  <si>
    <t>789355230</t>
  </si>
  <si>
    <t>Nátěr pásový jednosložkový alkydový tl 50 µm na ocelových konstrukcích tř. II</t>
  </si>
  <si>
    <t>-1052069404</t>
  </si>
  <si>
    <t>Nátěry pásové korozně namáhaných míst (svary, hrany, kouty, šroubové spoje, apod.) tloušťky 50 μm ocelových konstrukcí třídy II jednosložkový alkydový</t>
  </si>
  <si>
    <t>https://podminky.urs.cz/item/CS_URS_2024_01/789355230</t>
  </si>
  <si>
    <t>789421531</t>
  </si>
  <si>
    <t>Žárové stříkání ocelových konstrukcí třídy I ZnAl 100 μm</t>
  </si>
  <si>
    <t>1259960543</t>
  </si>
  <si>
    <t>Žárové stříkání ocelových konstrukcí slitinou zinacor ZnAl, tloušťky 100 μm, třídy I</t>
  </si>
  <si>
    <t>https://podminky.urs.cz/item/CS_URS_2024_01/789421531</t>
  </si>
  <si>
    <t>789421532</t>
  </si>
  <si>
    <t>Žárové stříkání ocelových konstrukcí třídy II ZnAl 100 μm</t>
  </si>
  <si>
    <t>1683728872</t>
  </si>
  <si>
    <t>Žárové stříkání ocelových konstrukcí slitinou zinacor ZnAl, tloušťky 100 μm, třídy II</t>
  </si>
  <si>
    <t>https://podminky.urs.cz/item/CS_URS_2024_01/789421532</t>
  </si>
  <si>
    <t>SO03 - Osvětlení</t>
  </si>
  <si>
    <t xml:space="preserve">    741 - Elektroinstalace - silnoproud</t>
  </si>
  <si>
    <t xml:space="preserve">      D2 - 1. Elektroinstalace</t>
  </si>
  <si>
    <t xml:space="preserve">      D3 - 2. Rozvaděče</t>
  </si>
  <si>
    <t xml:space="preserve">      D4 - 3. Ukončení vodičů</t>
  </si>
  <si>
    <t xml:space="preserve">      D5 - 4. Svítidla</t>
  </si>
  <si>
    <t xml:space="preserve">      D6 - 5. HZS</t>
  </si>
  <si>
    <t xml:space="preserve">      D7 - 5. Ostatní</t>
  </si>
  <si>
    <t>741</t>
  </si>
  <si>
    <t>Elektroinstalace - silnoproud</t>
  </si>
  <si>
    <t>D2</t>
  </si>
  <si>
    <t>1. Elektroinstalace</t>
  </si>
  <si>
    <t>Pol1</t>
  </si>
  <si>
    <t>Vodič CY6 žl.zel.</t>
  </si>
  <si>
    <t>183146392</t>
  </si>
  <si>
    <t>Pol2</t>
  </si>
  <si>
    <t>Vodič CY16 žl.zel.</t>
  </si>
  <si>
    <t>230139943</t>
  </si>
  <si>
    <t>Pol3</t>
  </si>
  <si>
    <t>Drát FeZn o10</t>
  </si>
  <si>
    <t>-641913006</t>
  </si>
  <si>
    <t>Pol4</t>
  </si>
  <si>
    <t>Svorka SP</t>
  </si>
  <si>
    <t>ks</t>
  </si>
  <si>
    <t>-504325977</t>
  </si>
  <si>
    <t>Pol5</t>
  </si>
  <si>
    <t>Svorka SS</t>
  </si>
  <si>
    <t>-384817452</t>
  </si>
  <si>
    <t>Pol6</t>
  </si>
  <si>
    <t>Kabel CYKY 3Jx1,5</t>
  </si>
  <si>
    <t>-2091675026</t>
  </si>
  <si>
    <t>Pol7</t>
  </si>
  <si>
    <t>Kabel CYKY 3Jx2,5</t>
  </si>
  <si>
    <t>-1692329646</t>
  </si>
  <si>
    <t>Pol8</t>
  </si>
  <si>
    <t>Kabel CYKY 5Jx2,5</t>
  </si>
  <si>
    <t>1718732835</t>
  </si>
  <si>
    <t>Pol9</t>
  </si>
  <si>
    <t>Kabel CYKY 5Jx6</t>
  </si>
  <si>
    <t>-1650108966</t>
  </si>
  <si>
    <t>Pol10</t>
  </si>
  <si>
    <t>Trubka tuhá PVC o20 včetně příchytek</t>
  </si>
  <si>
    <t>-540071960</t>
  </si>
  <si>
    <t>Pol11</t>
  </si>
  <si>
    <t>Trubka tuhá PVC o40 včetně příchytek</t>
  </si>
  <si>
    <t>289800662</t>
  </si>
  <si>
    <t>Pol12</t>
  </si>
  <si>
    <t>Trubka ohebná PVC o20, vysoká pevnost</t>
  </si>
  <si>
    <t>-848432125</t>
  </si>
  <si>
    <t>Pol13</t>
  </si>
  <si>
    <t>Trubka ohebná PVC o40, vysoká pevnost</t>
  </si>
  <si>
    <t>1530841494</t>
  </si>
  <si>
    <t>Pol14</t>
  </si>
  <si>
    <t>NEREZ Drátěný kabelový žlab 100/100, včetně podpěr, držáků, výložníků a příslušenství</t>
  </si>
  <si>
    <t>-1827357372</t>
  </si>
  <si>
    <t>Pol15</t>
  </si>
  <si>
    <t>Krabice do vlhlka IP67 včetně svorkovnice</t>
  </si>
  <si>
    <t>1676650644</t>
  </si>
  <si>
    <t>Pol16</t>
  </si>
  <si>
    <t>Infrapasivní čidlo IP67</t>
  </si>
  <si>
    <t>-480005182</t>
  </si>
  <si>
    <t>Pol17</t>
  </si>
  <si>
    <t>Tlačítko IP67</t>
  </si>
  <si>
    <t>-278948121</t>
  </si>
  <si>
    <t>Pol18</t>
  </si>
  <si>
    <t>Dvoutlačítko se signálkou IP67</t>
  </si>
  <si>
    <t>-1306041855</t>
  </si>
  <si>
    <t>D3</t>
  </si>
  <si>
    <t>2. Rozvaděče</t>
  </si>
  <si>
    <t>Pol19</t>
  </si>
  <si>
    <t>Doplnění stávajícího rozvaděče RC1.1-RC1.4 - 3/32A</t>
  </si>
  <si>
    <t>-1535807279</t>
  </si>
  <si>
    <t>Pol20</t>
  </si>
  <si>
    <t>Rozvaděč RC1.5 dle schéma</t>
  </si>
  <si>
    <t>1618415104</t>
  </si>
  <si>
    <t>Pol21</t>
  </si>
  <si>
    <t>Svorkovnice hl. pospojování</t>
  </si>
  <si>
    <t>767727261</t>
  </si>
  <si>
    <t>D4</t>
  </si>
  <si>
    <t>3. Ukončení vodičů</t>
  </si>
  <si>
    <t>Pol22</t>
  </si>
  <si>
    <t>Ukončení vodičů v rozvaděči – do 3x2,5</t>
  </si>
  <si>
    <t>1829731850</t>
  </si>
  <si>
    <t>Pol23</t>
  </si>
  <si>
    <t>Ukončení vodičů v rozvaděči – do 5x4</t>
  </si>
  <si>
    <t>1072364820</t>
  </si>
  <si>
    <t>Pol24</t>
  </si>
  <si>
    <t>Ukončení vodičů v rozvaděči – do 5x6</t>
  </si>
  <si>
    <t>835487562</t>
  </si>
  <si>
    <t>D5</t>
  </si>
  <si>
    <t>4. Svítidla</t>
  </si>
  <si>
    <t>Pol25</t>
  </si>
  <si>
    <t>A - SVÍTIDLA IP65 PLASTOVÁ, NÁSTĚNNÁ (STROPNÍ), LED 18W, OSV.ŠTOLA, ŠACHTA</t>
  </si>
  <si>
    <t>-1441333112</t>
  </si>
  <si>
    <t>Pol26</t>
  </si>
  <si>
    <t>B - SVÍTIDLO NÁSTĚNNÉ IP65, PLASTOVÉ, VENKOVNÍ NAD VSTUP.DVEŘMI, LED 18W, OVL.INFRAPASIVNÍM ČIDLEM</t>
  </si>
  <si>
    <t>1418061469</t>
  </si>
  <si>
    <t>Pol27</t>
  </si>
  <si>
    <t>NO - NOUZOVÉ OSVĚTLENÍ LED, NÁSTĚNNÉ, STROPNÍ IP67, INTERNÍ ZDROJ-BATERIE 1hod</t>
  </si>
  <si>
    <t>-1970711802</t>
  </si>
  <si>
    <t>D6</t>
  </si>
  <si>
    <t>5. HZS</t>
  </si>
  <si>
    <t>Pol28</t>
  </si>
  <si>
    <t>Propojení na stávající uzemnění</t>
  </si>
  <si>
    <t>382846733</t>
  </si>
  <si>
    <t>Pol29</t>
  </si>
  <si>
    <t>Demontáže stávající kabelové trasy</t>
  </si>
  <si>
    <t>1962056541</t>
  </si>
  <si>
    <t>Pol30</t>
  </si>
  <si>
    <t>Úprava stávajícího rozvaděče</t>
  </si>
  <si>
    <t>1791272413</t>
  </si>
  <si>
    <t>Pol31</t>
  </si>
  <si>
    <t>Vzorkování (předložení, odsouhlasení) pohledových a designových prvků, vč. zařízení vzorkovacího prostoru.</t>
  </si>
  <si>
    <t>-371645933</t>
  </si>
  <si>
    <t>Pol32</t>
  </si>
  <si>
    <t>Ekologická likvidace odpadového materiálu</t>
  </si>
  <si>
    <t>-145476070</t>
  </si>
  <si>
    <t>Pol33</t>
  </si>
  <si>
    <t>Značení systémů – štítky, popisky</t>
  </si>
  <si>
    <t>440814012</t>
  </si>
  <si>
    <t>Pol34</t>
  </si>
  <si>
    <t>Zakreslení skutečného provedení el.instalace</t>
  </si>
  <si>
    <t>1347551688</t>
  </si>
  <si>
    <t>Pol35</t>
  </si>
  <si>
    <t>Revize uzemnění</t>
  </si>
  <si>
    <t>-1484597154</t>
  </si>
  <si>
    <t>Pol36</t>
  </si>
  <si>
    <t>Revize elektroinstalace dle ČSN 33 1500, ČSN 33 2000-6</t>
  </si>
  <si>
    <t>1024651913</t>
  </si>
  <si>
    <t>D7</t>
  </si>
  <si>
    <t>5. Ostatní</t>
  </si>
  <si>
    <t>Pol37</t>
  </si>
  <si>
    <t>Podružný materiál, PPV</t>
  </si>
  <si>
    <t>-2116635351</t>
  </si>
  <si>
    <t>Poznámka k položce:_x000d_
Pro všechny předchozí oddíly</t>
  </si>
  <si>
    <t>SO04 - Inženýrské sítě</t>
  </si>
  <si>
    <t xml:space="preserve">    722 - Zdravotechnika - vnitřní vodovod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</si>
  <si>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</si>
  <si>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</si>
  <si>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</si>
  <si>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</si>
  <si>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113107042</t>
  </si>
  <si>
    <t>Odstranění podkladu živičných tl přes 50 do 100 mm při překopech ručně</t>
  </si>
  <si>
    <t>-1178790201</t>
  </si>
  <si>
    <t>Odstranění podkladů nebo krytů při překopech inženýrských sítí s přemístěním hmot na skládku ve vzdálenosti do 3 m nebo s naložením na dopravní prostředek ručně živičných, o tl. vrstvy přes 50 do 100 mm</t>
  </si>
  <si>
    <t>https://podminky.urs.cz/item/CS_URS_2024_01/113107042</t>
  </si>
  <si>
    <t>OTEVŘENÍ VÝKOPU V KOMUNIKACI</t>
  </si>
  <si>
    <t>(8,25+6,25)*1,0</t>
  </si>
  <si>
    <t>132112222</t>
  </si>
  <si>
    <t>Hloubení zapažených rýh šířky do 2000 mm v nesoudržných horninách třídy těžitelnosti I skupiny 1 a 2 ručně</t>
  </si>
  <si>
    <t>183707577</t>
  </si>
  <si>
    <t>Hloubení zapažených rýh šířky přes 800 do 2 000 mm ručně s urovnáním dna do předepsaného profilu a spádu v hornině třídy těžitelnosti I skupiny 1 a 2 nesoudržných</t>
  </si>
  <si>
    <t>https://podminky.urs.cz/item/CS_URS_2024_01/132112222</t>
  </si>
  <si>
    <t>VýKOP RÝHY</t>
  </si>
  <si>
    <t>odhad 20% z celkové kubatury výkopu</t>
  </si>
  <si>
    <t>1,0*1,5*(5,20+20,50+1,0)*0,20</t>
  </si>
  <si>
    <t>132312221</t>
  </si>
  <si>
    <t>Hloubení zapažených rýh šířky do 2000 mm v soudržných horninách třídy těžitelnosti II skupiny 4 ručně</t>
  </si>
  <si>
    <t>280952534</t>
  </si>
  <si>
    <t>Hloubení zapažených rýh šířky přes 800 do 2 000 mm ručně s urovnáním dna do předepsaného profilu a spádu v hornině třídy těžitelnosti II skupiny 4 soudržných</t>
  </si>
  <si>
    <t>https://podminky.urs.cz/item/CS_URS_2024_01/132312221</t>
  </si>
  <si>
    <t>odhad 80% z celkové kubatury výkopu</t>
  </si>
  <si>
    <t>1,0*1,5*(5,20+20,50+1,0)*0,80</t>
  </si>
  <si>
    <t>133112811</t>
  </si>
  <si>
    <t>Hloubení nezapažených šachet v hornině třídy těžitelnosti I skupiny 1 a 2 plocha výkopu do 4 m2 ručně</t>
  </si>
  <si>
    <t>-1007149184</t>
  </si>
  <si>
    <t>Hloubení nezapažených šachet ručně v horninách třídy těžitelnosti I skupiny 1 a 2, půdorysná plocha výkopu do 4 m2</t>
  </si>
  <si>
    <t>https://podminky.urs.cz/item/CS_URS_2024_01/133112811</t>
  </si>
  <si>
    <t>VýKOP ŠACHTY</t>
  </si>
  <si>
    <t>0,9*1,2*1,4*3"ks"*0,20</t>
  </si>
  <si>
    <t>133312811</t>
  </si>
  <si>
    <t>Hloubení nezapažených šachet v hornině třídy těžitelnosti II skupiny 4 plocha výkopu do 4 m2 ručně</t>
  </si>
  <si>
    <t>-896563353</t>
  </si>
  <si>
    <t>Hloubení nezapažených šachet ručně v horninách třídy těžitelnosti II skupiny 4, půdorysná plocha výkopu do 4 m2</t>
  </si>
  <si>
    <t>https://podminky.urs.cz/item/CS_URS_2024_01/133312811</t>
  </si>
  <si>
    <t>0,9*1,2*1,4*3"ks"*0,80</t>
  </si>
  <si>
    <t>166111101</t>
  </si>
  <si>
    <t>Přehození neulehlého výkopku z horniny třídy těžitelnosti I skupiny 1 až 3 ručně</t>
  </si>
  <si>
    <t>-1101235005</t>
  </si>
  <si>
    <t>Přehození neulehlého výkopku ručně z horniny třídy těžitelnosti I, skupiny 1 až 3</t>
  </si>
  <si>
    <t>https://podminky.urs.cz/item/CS_URS_2024_01/166111101</t>
  </si>
  <si>
    <t>8,010+0,907</t>
  </si>
  <si>
    <t>166111111</t>
  </si>
  <si>
    <t>Přehození neulehlého výkopku z horniny třídy těžitelnosti II skupiny 4 a 5 ručně</t>
  </si>
  <si>
    <t>146397394</t>
  </si>
  <si>
    <t>Přehození neulehlého výkopku ručně z horniny třídy těžitelnosti II, skupiny 4 a 5</t>
  </si>
  <si>
    <t>https://podminky.urs.cz/item/CS_URS_2024_01/166111111</t>
  </si>
  <si>
    <t>32,040+3,629</t>
  </si>
  <si>
    <t>1096479809</t>
  </si>
  <si>
    <t>OBSYPÁNÍ</t>
  </si>
  <si>
    <t>1,0*0,25*(5,20+20,50+1,0)</t>
  </si>
  <si>
    <t>58337308</t>
  </si>
  <si>
    <t>štěrkopísek frakce 0/2</t>
  </si>
  <si>
    <t>-1427029599</t>
  </si>
  <si>
    <t>6,675*2 'Přepočtené koeficientem množství</t>
  </si>
  <si>
    <t>174111101</t>
  </si>
  <si>
    <t>Zásyp jam, šachet rýh nebo kolem objektů sypaninou se zhutněním ručně</t>
  </si>
  <si>
    <t>-807715716</t>
  </si>
  <si>
    <t>Zásyp sypaninou z jakékoliv horniny ručně s uložením výkopku ve vrstvách se zhutněním jam, šachet, rýh nebo kolem objektů v těchto vykopávkách</t>
  </si>
  <si>
    <t>https://podminky.urs.cz/item/CS_URS_2024_01/174111101</t>
  </si>
  <si>
    <t>ZÁSYP</t>
  </si>
  <si>
    <t>(8,010+32,040)-6,675-2,670</t>
  </si>
  <si>
    <t>451573111</t>
  </si>
  <si>
    <t>Lože pod potrubí otevřený výkop ze štěrkopísku</t>
  </si>
  <si>
    <t>1422416933</t>
  </si>
  <si>
    <t>Lože pod potrubí, stoky a drobné objekty v otevřeném výkopu z písku a štěrkopísku do 63 mm</t>
  </si>
  <si>
    <t>https://podminky.urs.cz/item/CS_URS_2024_01/451573111</t>
  </si>
  <si>
    <t>LOŽE</t>
  </si>
  <si>
    <t>1,0*0,10*(5,20+20,50+1,0)</t>
  </si>
  <si>
    <t>564940411</t>
  </si>
  <si>
    <t>Podklad z asfaltového recyklátu plochy do 100 m2 tl 110 mm</t>
  </si>
  <si>
    <t>-124454753</t>
  </si>
  <si>
    <t>Podklad nebo podsyp z asfaltového recyklátu s rozprostřením a zhutněním plochy jednotlivě do 100 m2, po zhutnění tl. 110 mm</t>
  </si>
  <si>
    <t>https://podminky.urs.cz/item/CS_URS_2024_01/564940411</t>
  </si>
  <si>
    <t>578143133</t>
  </si>
  <si>
    <t>Litý asfalt MA 11 (LAS) tl 40 mm š do 3 m z modifikovaného asfaltu</t>
  </si>
  <si>
    <t>1444769691</t>
  </si>
  <si>
    <t>Litý asfalt MA 11 (LAS) s rozprostřením z modifikovaného asfaltu v pruhu šířky do 3 m tl. 40 mm</t>
  </si>
  <si>
    <t>https://podminky.urs.cz/item/CS_URS_2024_01/578143133</t>
  </si>
  <si>
    <t>871161141</t>
  </si>
  <si>
    <t>Montáž potrubí z PE100 RC SDR 11 otevřený výkop svařovaných na tupo d 32 x 3,0 mm</t>
  </si>
  <si>
    <t>1138004591</t>
  </si>
  <si>
    <t>Montáž vodovodního potrubí z polyetylenu PE100 RC v otevřeném výkopu svařovaných na tupo SDR 11/PN16 d 32 x 3,0 mm</t>
  </si>
  <si>
    <t>https://podminky.urs.cz/item/CS_URS_2024_01/871161141</t>
  </si>
  <si>
    <t>Ve výkopu</t>
  </si>
  <si>
    <t>29,0</t>
  </si>
  <si>
    <t>28613850</t>
  </si>
  <si>
    <t>trubka vodovodní jednovrstvá PE100 RC PN 16 SDR11 s ochranným pláštěm z PP 32x3,0mm</t>
  </si>
  <si>
    <t>2018199430</t>
  </si>
  <si>
    <t>29*1,015 'Přepočtené koeficientem množství</t>
  </si>
  <si>
    <t>877161201</t>
  </si>
  <si>
    <t>Montáž oblouků svařovaných na tupo na vodovodním potrubí z PE trub d 32</t>
  </si>
  <si>
    <t>753501462</t>
  </si>
  <si>
    <t>Montáž tvarovek na vodovodním plastovém potrubí z polyetylenu PE 100 svařovaných na tupo SDR 11/PN16 oblouků nebo redukcí d 32</t>
  </si>
  <si>
    <t>https://podminky.urs.cz/item/CS_URS_2024_01/877161201</t>
  </si>
  <si>
    <t>28614193</t>
  </si>
  <si>
    <t>oblouk 90° SDR11 PE 100 PN16 D 32mm</t>
  </si>
  <si>
    <t>1150485474</t>
  </si>
  <si>
    <t>877161210</t>
  </si>
  <si>
    <t>Montáž kolen 45° svařovaných na tupo na vodovodním potrubí z PE trub d 32</t>
  </si>
  <si>
    <t>696318382</t>
  </si>
  <si>
    <t>Montáž tvarovek na vodovodním plastovém potrubí z polyetylenu PE 100 svařovaných na tupo SDR 11/PN16 kolen 15°, 30° nebo 45° d 32</t>
  </si>
  <si>
    <t>https://podminky.urs.cz/item/CS_URS_2024_01/877161210</t>
  </si>
  <si>
    <t>28614231</t>
  </si>
  <si>
    <t>koleno 15° SDR11 PE 100 PN16 D 32mm</t>
  </si>
  <si>
    <t>428480175</t>
  </si>
  <si>
    <t>877161212</t>
  </si>
  <si>
    <t>Montáž kolen 90° svařovaných na tupo na vodovodním potrubí z PE trub d 32</t>
  </si>
  <si>
    <t>-1453520541</t>
  </si>
  <si>
    <t>Montáž tvarovek na vodovodním plastovém potrubí z polyetylenu PE 100 svařovaných na tupo SDR 11/PN16 kolen 90° d 32</t>
  </si>
  <si>
    <t>https://podminky.urs.cz/item/CS_URS_2024_01/877161212</t>
  </si>
  <si>
    <t>28614199</t>
  </si>
  <si>
    <t>koleno 90° SDR11 PE 100 PN16 D 32mm</t>
  </si>
  <si>
    <t>-178348048</t>
  </si>
  <si>
    <t>V přístupové šachtě</t>
  </si>
  <si>
    <t>Ve štole</t>
  </si>
  <si>
    <t>V hrázi</t>
  </si>
  <si>
    <t>877161218</t>
  </si>
  <si>
    <t>Montáž záslepek svařovaných na tupo na vodovodním potrubí z PE trub d 32</t>
  </si>
  <si>
    <t>2122070183</t>
  </si>
  <si>
    <t>Montáž tvarovek na vodovodním plastovém potrubí z polyetylenu PE 100 svařovaných na tupo SDR 11/PN16 záslepek d 32</t>
  </si>
  <si>
    <t>https://podminky.urs.cz/item/CS_URS_2024_01/877161218</t>
  </si>
  <si>
    <t>28615310</t>
  </si>
  <si>
    <t>záslepka SDR11 PE 100 D 32mm</t>
  </si>
  <si>
    <t>-1327738759</t>
  </si>
  <si>
    <t>879171111</t>
  </si>
  <si>
    <t>Montáž vodovodní přípojky na potrubí DN 32</t>
  </si>
  <si>
    <t>-320603607</t>
  </si>
  <si>
    <t>Montáž napojení vodovodní přípojky v otevřeném výkopu DN 32</t>
  </si>
  <si>
    <t>https://podminky.urs.cz/item/CS_URS_2024_01/879171111</t>
  </si>
  <si>
    <t>891171322</t>
  </si>
  <si>
    <t>Montáž vodovodních šoupátek vevařovacích PE konec SDR11 PN16 otevřený výkop DN 32/40</t>
  </si>
  <si>
    <t>-1149570675</t>
  </si>
  <si>
    <t>Montáž vodovodních armatur na potrubí šoupátek vevařovacích v otevřeném výkopu nebo v šachtách s ručním kolečkem svařovaných na tupo s PE konci SDR 11 PN16 DN 32/40</t>
  </si>
  <si>
    <t>https://podminky.urs.cz/item/CS_URS_2024_01/891171322</t>
  </si>
  <si>
    <t>42221145</t>
  </si>
  <si>
    <t>šoupátko s PE vevařovacími konci voda PN10 DN 32/40 PE 100</t>
  </si>
  <si>
    <t>-200032381</t>
  </si>
  <si>
    <t>893811212</t>
  </si>
  <si>
    <t>Osazení vodoměrné šachty hranaté z PP obetonované pro statické zatížení pl do 1,1 m2 hl přes 1,2 do 1,4 m</t>
  </si>
  <si>
    <t>2044281461</t>
  </si>
  <si>
    <t>Osazení vodoměrné šachty z polypropylenu PP obetonované pro statické zatížení hranaté, půdorysné plochy do 1,1 m2, světlé hloubky přes 1,2 m do 1,4 m</t>
  </si>
  <si>
    <t>https://podminky.urs.cz/item/CS_URS_2024_01/893811212</t>
  </si>
  <si>
    <t>56230536</t>
  </si>
  <si>
    <t>šachta plastová vodoměrná hranatá k obetonování 0,9/1,2/1,4m</t>
  </si>
  <si>
    <t>83938024</t>
  </si>
  <si>
    <t>28610588</t>
  </si>
  <si>
    <t>poklop šachtový litinový D400 bez odvětrání d 610 mm s litinovým rámem a betonovým prstencem systému drenážních šachet pro liniové stavby</t>
  </si>
  <si>
    <t>2093326966</t>
  </si>
  <si>
    <t>899620141</t>
  </si>
  <si>
    <t>Obetonování plastové šachty z polypropylenu betonem prostým tř. C 20/25 otevřený výkop</t>
  </si>
  <si>
    <t>569647686</t>
  </si>
  <si>
    <t>Obetonování plastových šachet z polypropylenu betonem prostým v otevřeném výkopu, beton tř. C 20/25</t>
  </si>
  <si>
    <t>https://podminky.urs.cz/item/CS_URS_2024_01/899620141</t>
  </si>
  <si>
    <t>Pro 3 šachty:</t>
  </si>
  <si>
    <t xml:space="preserve">"Dno"   3*0,92*0,92*0,10</t>
  </si>
  <si>
    <t xml:space="preserve">"Stěny"   3*4"stěny"*0,92*1,50*0,10</t>
  </si>
  <si>
    <t>899640111</t>
  </si>
  <si>
    <t>Bednění pro obetonování plastových šachet hranatých otevřený výkop</t>
  </si>
  <si>
    <t>-1196574098</t>
  </si>
  <si>
    <t>Bednění pro obetonování plastových šachet v otevřeném výkopu hranatých</t>
  </si>
  <si>
    <t>https://podminky.urs.cz/item/CS_URS_2023_02/899640111</t>
  </si>
  <si>
    <t xml:space="preserve">"Dno"   3*4"stěny"*0,92*0,10</t>
  </si>
  <si>
    <t xml:space="preserve">"Stěny"   3*4"stěny"*0,92*1,50</t>
  </si>
  <si>
    <t>919735112</t>
  </si>
  <si>
    <t>Řezání stávajícího živičného krytu hl přes 50 do 100 mm</t>
  </si>
  <si>
    <t>-491894914</t>
  </si>
  <si>
    <t>Řezání stávajícího živičného krytu nebo podkladu hloubky přes 50 do 100 mm</t>
  </si>
  <si>
    <t>https://podminky.urs.cz/item/CS_URS_2024_01/919735112</t>
  </si>
  <si>
    <t>2*(8,25+6,25)+1,0</t>
  </si>
  <si>
    <t>-1565557096</t>
  </si>
  <si>
    <t>z místa šachet</t>
  </si>
  <si>
    <t>(0,907+3,629)*2,2"t/m3"</t>
  </si>
  <si>
    <t>z místa výkopu</t>
  </si>
  <si>
    <t>(6,675+2,670)*2,2"t/m3"</t>
  </si>
  <si>
    <t>997_R3</t>
  </si>
  <si>
    <t>odvoz a likvidace suti a vybouraných hmot odpovídajícím zákonným způsobem včetně naložení (asfalt bez dehtu)</t>
  </si>
  <si>
    <t>1684575995</t>
  </si>
  <si>
    <t>998276101</t>
  </si>
  <si>
    <t>Přesun hmot pro trubní vedení z trub z plastických hmot otevřený výkop</t>
  </si>
  <si>
    <t>674304255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</si>
  <si>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</si>
  <si>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</si>
  <si>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722</t>
  </si>
  <si>
    <t>Zdravotechnika - vnitřní vodovod</t>
  </si>
  <si>
    <t>72217613R</t>
  </si>
  <si>
    <t>montáž potrubí plastové spojované svary na tupo D do 40 mm</t>
  </si>
  <si>
    <t>1184057908</t>
  </si>
  <si>
    <t>montáž potrubí z plastových trub svařovaných na tupo D do 40 mm</t>
  </si>
  <si>
    <t>7,0+2,5</t>
  </si>
  <si>
    <t>14,0+2,11+1,88</t>
  </si>
  <si>
    <t>1,50</t>
  </si>
  <si>
    <t>1876854798</t>
  </si>
  <si>
    <t>28,99*1,015 'Přepočtené koeficientem množství</t>
  </si>
  <si>
    <t>28654896</t>
  </si>
  <si>
    <t>třmen s navrtávkou PN 10 pro PE potrub 32x3/4"</t>
  </si>
  <si>
    <t>1661332084</t>
  </si>
  <si>
    <t>28654338</t>
  </si>
  <si>
    <t>kohout kulový PPR D 32mm</t>
  </si>
  <si>
    <t>326919172</t>
  </si>
  <si>
    <t>998722121</t>
  </si>
  <si>
    <t>Přesun hmot tonážní pro vnitřní vodovod ruční v objektech v do 6 m</t>
  </si>
  <si>
    <t>-2019793757</t>
  </si>
  <si>
    <t>Přesun hmot pro vnitřní vodovod stanovený z hmotnosti přesunovaného materiálu vodorovná dopravní vzdálenost do 50 m ruční (bez užití mechanizace) v objektech výšky do 6 m</t>
  </si>
  <si>
    <t>https://podminky.urs.cz/item/CS_URS_2024_01/998722121</t>
  </si>
  <si>
    <t>Práce a dodávky M</t>
  </si>
  <si>
    <t>21-M</t>
  </si>
  <si>
    <t>Elektromontáže</t>
  </si>
  <si>
    <t>210103011</t>
  </si>
  <si>
    <t>Montáž těsnicí vložky potrubí pro vývrt/pažnici DN 100 trubka nebo kabel d 32</t>
  </si>
  <si>
    <t>255923463</t>
  </si>
  <si>
    <t>Montáž vložky těsnicí pro chráničku nebo kabel do prostupových vývrtů nebo pažnic DN 100, průměru trubky nebo kabelu d 32</t>
  </si>
  <si>
    <t>https://podminky.urs.cz/item/CS_URS_2024_01/210103011</t>
  </si>
  <si>
    <t>PROSTUP VODOVODNÍHO POTRUBÍ PŘES STĚNY ŠACHET</t>
  </si>
  <si>
    <t>3"šachty"*2"ks"</t>
  </si>
  <si>
    <t>PROSTUP VODOVODNÍHO POTRUBÍ OSTĚNÍ VSTUPNÍHO OBJEKTU</t>
  </si>
  <si>
    <t>1"stěna"*1"ks"</t>
  </si>
  <si>
    <t>48487004</t>
  </si>
  <si>
    <t>vložka těsnící dělená, pažnice/vývrt DN 100, potrubí d 32</t>
  </si>
  <si>
    <t>256</t>
  </si>
  <si>
    <t>458324303</t>
  </si>
  <si>
    <t>22-M</t>
  </si>
  <si>
    <t>Montáže technologických zařízení pro dopravní stavby</t>
  </si>
  <si>
    <t>220060423</t>
  </si>
  <si>
    <t>Položení ochranné trubky do kabelového lože průměru 110 mm</t>
  </si>
  <si>
    <t>-1411906316</t>
  </si>
  <si>
    <t>https://podminky.urs.cz/item/CS_URS_2024_01/220060423</t>
  </si>
  <si>
    <t>2 x CHRÁNIČKA DN 100 (REZERVA POVODÍ VLTAVY)</t>
  </si>
  <si>
    <t>2*29,0</t>
  </si>
  <si>
    <t>2*(1,25+1,50+2,50)</t>
  </si>
  <si>
    <t>34571355</t>
  </si>
  <si>
    <t>trubka elektroinstalační ohebná dvouplášťová korugovaná (chránička) D 94/110mm, HDPE+LDPE</t>
  </si>
  <si>
    <t>-1090764631</t>
  </si>
  <si>
    <t>Poznámka k položce:_x000d_
EAN 8595057698208</t>
  </si>
  <si>
    <t>220182002</t>
  </si>
  <si>
    <t>Zatažení ochranné trubky z HDPE 110 mm do chráničky</t>
  </si>
  <si>
    <t>1740277326</t>
  </si>
  <si>
    <t>Zatažení trubek do chráničky 110 mm ochranné z HDPE</t>
  </si>
  <si>
    <t>https://podminky.urs.cz/item/CS_URS_2024_01/220182002</t>
  </si>
  <si>
    <t>2*0,25</t>
  </si>
  <si>
    <t>34571365</t>
  </si>
  <si>
    <t>trubka elektroinstalační HDPE tuhá dvouplášťová korugovaná D 94/110mm</t>
  </si>
  <si>
    <t>-1655790915</t>
  </si>
  <si>
    <t>0,5*1,05 'Přepočtené koeficientem množství</t>
  </si>
  <si>
    <t>220182025</t>
  </si>
  <si>
    <t>Kontrola průchodnosti trubky pro optický kabel do 2000 m</t>
  </si>
  <si>
    <t>km</t>
  </si>
  <si>
    <t>-1798971237</t>
  </si>
  <si>
    <t>Kontrola průchodnosti trubky kalibrace do 2000 m</t>
  </si>
  <si>
    <t>https://podminky.urs.cz/item/CS_URS_2024_01/220182025</t>
  </si>
  <si>
    <t>2*29,0/1000</t>
  </si>
  <si>
    <t>46-M</t>
  </si>
  <si>
    <t>Zemní práce při extr.mont.pracích</t>
  </si>
  <si>
    <t>460671111</t>
  </si>
  <si>
    <t>Výstražná fólie pro krytí kabelů šířky přes 10 do 20 cm</t>
  </si>
  <si>
    <t>221798661</t>
  </si>
  <si>
    <t>Výstražné prvky pro krytí kabelů včetně vyrovnání povrchu rýhy, rozvinutí a uložení fólie, šířky přes 10 do 20 cm</t>
  </si>
  <si>
    <t>https://podminky.urs.cz/item/CS_URS_2024_01/460671111</t>
  </si>
  <si>
    <t>ve výkopu</t>
  </si>
  <si>
    <t>3*29,0</t>
  </si>
  <si>
    <t>VON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</si>
  <si>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</si>
  <si>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</si>
  <si>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</si>
  <si>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</si>
  <si>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A - Ostatní náklady spojené s realizací stavby</t>
  </si>
  <si>
    <t>VRN</t>
  </si>
  <si>
    <t>VRN1</t>
  </si>
  <si>
    <t>Průzkumné, geodetické a projektové práce</t>
  </si>
  <si>
    <t>01220300R1</t>
  </si>
  <si>
    <t>vytyčení stavby (případně pozemků nebo provedení jiných geodetických prací*) odborně způsobilou osobou v oboru zeměměřičství*</t>
  </si>
  <si>
    <t>1024</t>
  </si>
  <si>
    <t>1071668714</t>
  </si>
  <si>
    <t>Poznámka k položce:_x000d_
- vytyčovací práce vč. předání protokolo o vytyčení oprávněnou osobou_x000d_
- zaměření skutečného provedení stavby oprávněným geodetem ve trojím vyhotovení vč. 1x na CD_x000d_
- zaměření stavby v rozsahu nezbytném pro zápis změny do katastru nemovitostí (geometrický plán)</t>
  </si>
  <si>
    <t>01220300R2</t>
  </si>
  <si>
    <t>projektová dokumentace stavby</t>
  </si>
  <si>
    <t>-446899953</t>
  </si>
  <si>
    <t xml:space="preserve">Poznámka k položce:_x000d_
Náklady na veškerou projektovou činnost, spojenou s realizací tavby -  dokumentace pro výrobní přípravu staveb, dílenská dokumentace, výrobně technická dokumentace, úpravy objednatelem předané DVZ vzhledem k technologickýmpostupům zhotovitele a dle při provádění díla zjištěných skutečností, aktualizace soupisů prací a výkazů výměr z hlediska změn vzniklých v průběhu realizace stavby.</t>
  </si>
  <si>
    <t>01220300R3</t>
  </si>
  <si>
    <t>dokumentace skutečného provedení stavby dle vyhlášky č. 499/2006 Sb. (DSPS)</t>
  </si>
  <si>
    <t>1793039383</t>
  </si>
  <si>
    <t xml:space="preserve">Poznámka k položce:_x000d_
dokumentace skutečného provedení stavby dle vyhlášky č. 499/2006 Sb., v platném znění, ve trojím tištěném vyhotovení - v českém jazyce, _x000d_
3 paré v listinné podobě a 1 paré v digitální verzi v editovatelném tvaru, formátu *.doc, *.xls a *.dwg (WORD, EXCEL a AUTOCAD). _x000d_
DSPS bude obsahovat kompletní výkresy skutečného provedení a kompletní seznam použitých materiálů. _x000d_
Všechny změny a rozdíly v provedení díla oproti schválené dokumentaci pro provedení stavby odsouhlasené objednatelem stavby a provedené během výstavby budou zhotovitelem ve výkresech v dokumentaci pro provedení stavby po jejich  realizaci jasně a srozumitelně vyznačeny. _x000d_
Výkresy a dokumentace beze změn v provedení, budou opatřeny nad rozpiskou výkresu poznámkou “Beze změn”. Všechny takto postupně odevzdané výkresy skutečného provedení stavby budou opatřeny razítkem a podpisem oprávněné osoby za zhotovitele a zřetelným označením “Výkres skutečného provedení“. _x000d_ Bude zakreslen celý objekt stavby.</t>
  </si>
  <si>
    <t>VRN3</t>
  </si>
  <si>
    <t>Zařízení staveniště</t>
  </si>
  <si>
    <t>03000100R1</t>
  </si>
  <si>
    <t>vybudování a likvidace zařízení staveniště dle podmínek smlouvy o dílo</t>
  </si>
  <si>
    <t>31644128</t>
  </si>
  <si>
    <t>03000100R2</t>
  </si>
  <si>
    <t>uvedení všech použitých ploch, včetně mezideponie a přístupů, do původního stavu</t>
  </si>
  <si>
    <t>1088484716</t>
  </si>
  <si>
    <t>03000100R5</t>
  </si>
  <si>
    <t>zajištění opatření vyplývající z potřeb plnění plánu BOZP</t>
  </si>
  <si>
    <t>1797146093</t>
  </si>
  <si>
    <t>03280300R8</t>
  </si>
  <si>
    <t>ochrana stávajících inženýrských sítí na staveništi</t>
  </si>
  <si>
    <t>-1188476236</t>
  </si>
  <si>
    <t>Poznámka k položce:_x000d_
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</si>
  <si>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VRN4</t>
  </si>
  <si>
    <t>Inženýrská činnost</t>
  </si>
  <si>
    <t>0490020R1</t>
  </si>
  <si>
    <t>pasport stavu přístupových komunikací a cest před začátkem a po ukončení stavby (fotografická dokumentace, záznam poruch apod.)</t>
  </si>
  <si>
    <t>-1334011857</t>
  </si>
  <si>
    <t>0490020R2</t>
  </si>
  <si>
    <t>protokolární předání stavbou dotčených pozemků a komunikací, uvedených do původního stavu, zpět jejich vlastníkům</t>
  </si>
  <si>
    <t>2096155017</t>
  </si>
  <si>
    <t>0490020R3</t>
  </si>
  <si>
    <t>aktualizace návrhu povodňového plánu a zajištění opatření vyplývajících z povodňového plánu stavby</t>
  </si>
  <si>
    <t>1609420682</t>
  </si>
  <si>
    <t>0490020R4</t>
  </si>
  <si>
    <t>aktualizace návrhu havarijního plánu a zajištění opatření vyplývajících z havarijního plánu stavby</t>
  </si>
  <si>
    <t>-1200107497</t>
  </si>
  <si>
    <t>0490020R5</t>
  </si>
  <si>
    <t>DIO (dopravně inženýrská opatření)</t>
  </si>
  <si>
    <t>-2079861154</t>
  </si>
  <si>
    <t>Poznámka k položce:_x000d_
Zajištění opatření vyplývajících z projektu DIO</t>
  </si>
  <si>
    <t>0490020R6</t>
  </si>
  <si>
    <t>zkoušky, revize, atesty</t>
  </si>
  <si>
    <t>1225579085</t>
  </si>
  <si>
    <t>Poznámka k položce:_x000d_
Náklady na provedení všech nezbytných zkoušek, atestů a revizí podle ČSN, ČSN EN, podmínek projektové dokumentace, stavebního povolení a případných jiných právních nebo technických předpisů platných v době provádění a předání díla,kterými bude prokázáno dosažení předepsané kvality a předepsanýchtechnických parametrů díla v průběhu stavby, při předání a převzetí díla a při kolaudaci stavby.</t>
  </si>
  <si>
    <t>0491030R7</t>
  </si>
  <si>
    <t>naplnění podmínek a povinností vzplývajících z rozhodnutí změně stavby dokončeného vodního "stavební povolení"</t>
  </si>
  <si>
    <t>1484019204</t>
  </si>
  <si>
    <t>Poznámka k položce:_x000d_
Včetně zajištění závazných souhlasných stanovisek/rozhodnutí od dotčených orgánů a organizací uvedených ve stavebních povolení (podklad k žádosti o vydání kolaudačního souhlasu).</t>
  </si>
  <si>
    <t>A</t>
  </si>
  <si>
    <t>Ostatní náklady spojené s realizací stavby</t>
  </si>
  <si>
    <t>R0</t>
  </si>
  <si>
    <t>zkoušky betonu</t>
  </si>
  <si>
    <t>262144</t>
  </si>
  <si>
    <t>904154148</t>
  </si>
  <si>
    <t>Poznámka k položce:_x000d_
Pro objekty:_x000d_
SO01 - Vstup do hráze_x000d_
1.1 - Šachta_x000d_
1.2 - Štola_x000d_
SO02 - Zajištění svahu_x000d_
1.1 - Zajištění svahu - šachta_x000d_
1.2 - Zajištění svahu - zeď</t>
  </si>
  <si>
    <t>R1</t>
  </si>
  <si>
    <t>seismika, monitoring TP</t>
  </si>
  <si>
    <t>-1977663261</t>
  </si>
  <si>
    <t>Poznámka k položce:_x000d_
úřední měření - zajišťuje dodavatel_x000d_
průběžné měření - bude prováděno v rámci TBD_x000d_
_x000d_
Pro objekty:_x000d_
SO01 - Vstup do hráze_x000d_
1.1 - Šachta_x000d_
1.2 - Štola_x000d_
SO02 - Zajištění svahu_x000d_
1.1 - Zajištění svahu - šachta_x000d_
1.2 - Zajištění svahu - zeď</t>
  </si>
  <si>
    <t>R2</t>
  </si>
  <si>
    <t>geomonitoring - zajišťovaný dodavatelem stavby</t>
  </si>
  <si>
    <t>-82119001</t>
  </si>
  <si>
    <t>Poznámka k položce:_x000d_
Geomonitoring dadavatele stavby bude zajišťovat:_x000d_
• Inženýrsko-geologické poměry_x000d_
• Sledování rozvoje poruch okolních objektů měření trhlin a jejich změn_x000d_
_x000d_
Dále investor zajišťuje: nezávislý geomonitoring_x000d_
V případě ražeb je nutné sledovat zejména:_x000d_
• Inženýrsko-geologické poměry_x000d_
• Sledování svahu_x000d_
• Sledování rozvoje poruch okolních objektů měření trhlin a jejich změn_x000d_
_x000d_
Jelikož se jedná o práce na vodním díle, bude v rámci činnosti technickobezpečnostního dohledu (TBD) při výstavbě prováděno i měření deformací hráze a terénu a objektů nad tunelem, bude sledován vliv trhacích prací na okolí (a to zejména na objekty hráze). V případě potřeby budou zavedeny i měření deformací výrubu. Výsledky geotechnického monitoringu a monitoringu TBD budou vzájemně provázány._x000d_
_x000d_
Pro objekty:_x000d_
SO01 - Vstup do hráze_x000d_
1.1 - Šachta_x000d_
1.2 - Štola_x000d_
SO02 - Zajištění svahu_x000d_
1.1 - Zajištění svahu - šachta_x000d_
1.2 - Zajištění svahu - zeď</t>
  </si>
  <si>
    <t>R3</t>
  </si>
  <si>
    <t>Náklady stanovené zvláštními předpisy</t>
  </si>
  <si>
    <t>…</t>
  </si>
  <si>
    <t>1705380924</t>
  </si>
  <si>
    <t>https://podminky.urs.cz/item/CS_URS_2024_01/R3</t>
  </si>
  <si>
    <t>Poznámka k položce:_x000d_
Zajištění povolení TP, skladování a dovoz výbušin včetně platné legislativy._x000d_
_x000d_
Pro objekty:_x000d_
SO01 - Vstup do hráze_x000d_
1.1 - Šachta_x000d_
1.2 - Štola_x000d_
SO02 - Zajištění svahu_x000d_
1.1 - Zajištění svahu - šachta_x000d_
1.2 - Zajištění svahu - zeď</t>
  </si>
  <si>
    <t>R4</t>
  </si>
  <si>
    <t>technologický postup injektáže</t>
  </si>
  <si>
    <t>-1564629938</t>
  </si>
  <si>
    <t>Poznámka k položce:_x000d_
Pro objekt:_x000d_
SO01 - Vstup do hráze_x000d_
1.3. - Injekční clona</t>
  </si>
  <si>
    <t>R5</t>
  </si>
  <si>
    <t>vypracování KZP (Kontrolní a zkušební plán)</t>
  </si>
  <si>
    <t>-59619889</t>
  </si>
  <si>
    <t>R6</t>
  </si>
  <si>
    <t>dokumentace vrtů z vrtných prací (Hlašení o vrtání)</t>
  </si>
  <si>
    <t>1846217140</t>
  </si>
  <si>
    <t>R8</t>
  </si>
  <si>
    <t>vyhodnocení vodních tlakových zkoušek (VTZ)</t>
  </si>
  <si>
    <t>-2065795827</t>
  </si>
  <si>
    <t>R9</t>
  </si>
  <si>
    <t>vypracování technologických postupů</t>
  </si>
  <si>
    <t>928794543</t>
  </si>
  <si>
    <t>R10</t>
  </si>
  <si>
    <t>výrobní dokumentace armovacích výkresů_definitivní obezdívka</t>
  </si>
  <si>
    <t>374613293</t>
  </si>
  <si>
    <t>R11</t>
  </si>
  <si>
    <t>součinnost dodavatele při výkonu TBD a GTM</t>
  </si>
  <si>
    <t>1097835348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</si>
</sst>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40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2" xfId="0" applyFont="1" applyBorder="1" applyAlignment="1" applyProtection="1">
      <alignment horizontal="center" vertical="center"/>
    </xf>
    <xf numFmtId="49" fontId="41" fillId="0" borderId="22" xfId="0" applyNumberFormat="1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left" vertical="center" wrapText="1"/>
    </xf>
    <xf numFmtId="0" fontId="41" fillId="0" borderId="22" xfId="0" applyFont="1" applyBorder="1" applyAlignment="1" applyProtection="1">
      <alignment horizontal="center" vertical="center" wrapText="1"/>
    </xf>
    <xf numFmtId="167" fontId="41" fillId="0" borderId="22" xfId="0" applyNumberFormat="1" applyFont="1" applyBorder="1" applyAlignment="1" applyProtection="1">
      <alignment vertical="center"/>
    </xf>
    <xf numFmtId="4" fontId="41" fillId="2" borderId="22" xfId="0" applyNumberFormat="1" applyFont="1" applyFill="1" applyBorder="1" applyAlignment="1" applyProtection="1">
      <alignment vertical="center"/>
      <protection locked="0"/>
    </xf>
    <xf numFmtId="4" fontId="41" fillId="0" borderId="22" xfId="0" applyNumberFormat="1" applyFont="1" applyBorder="1" applyAlignment="1" applyProtection="1">
      <alignment vertical="center"/>
    </xf>
    <xf numFmtId="0" fontId="42" fillId="0" borderId="3" xfId="0" applyFont="1" applyBorder="1" applyAlignment="1">
      <alignment vertical="center"/>
    </xf>
    <xf numFmtId="0" fontId="41" fillId="2" borderId="14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44261111" TargetMode="External" /><Relationship Id="rId2" Type="http://schemas.openxmlformats.org/officeDocument/2006/relationships/hyperlink" Target="https://podminky.urs.cz/item/CS_URS_2024_01/144471111" TargetMode="External" /><Relationship Id="rId3" Type="http://schemas.openxmlformats.org/officeDocument/2006/relationships/hyperlink" Target="https://podminky.urs.cz/item/CS_URS_2024_01/154077341" TargetMode="External" /><Relationship Id="rId4" Type="http://schemas.openxmlformats.org/officeDocument/2006/relationships/hyperlink" Target="https://podminky.urs.cz/item/CS_URS_2024_01/154902211" TargetMode="External" /><Relationship Id="rId5" Type="http://schemas.openxmlformats.org/officeDocument/2006/relationships/hyperlink" Target="https://podminky.urs.cz/item/CS_URS_2024_01/161152111" TargetMode="External" /><Relationship Id="rId6" Type="http://schemas.openxmlformats.org/officeDocument/2006/relationships/hyperlink" Target="https://podminky.urs.cz/item/CS_URS_2024_01/175111101" TargetMode="External" /><Relationship Id="rId7" Type="http://schemas.openxmlformats.org/officeDocument/2006/relationships/hyperlink" Target="https://podminky.urs.cz/item/CS_URS_2024_01/212755213" TargetMode="External" /><Relationship Id="rId8" Type="http://schemas.openxmlformats.org/officeDocument/2006/relationships/hyperlink" Target="https://podminky.urs.cz/item/CS_URS_2024_01/212341111" TargetMode="External" /><Relationship Id="rId9" Type="http://schemas.openxmlformats.org/officeDocument/2006/relationships/hyperlink" Target="https://podminky.urs.cz/item/CS_URS_2024_01/216905111" TargetMode="External" /><Relationship Id="rId10" Type="http://schemas.openxmlformats.org/officeDocument/2006/relationships/hyperlink" Target="https://podminky.urs.cz/item/CS_URS_2024_01/216906111" TargetMode="External" /><Relationship Id="rId11" Type="http://schemas.openxmlformats.org/officeDocument/2006/relationships/hyperlink" Target="https://podminky.urs.cz/item/CS_URS_2024_01/222122114" TargetMode="External" /><Relationship Id="rId12" Type="http://schemas.openxmlformats.org/officeDocument/2006/relationships/hyperlink" Target="https://podminky.urs.cz/item/CS_URS_2024_01/274321411" TargetMode="External" /><Relationship Id="rId13" Type="http://schemas.openxmlformats.org/officeDocument/2006/relationships/hyperlink" Target="https://podminky.urs.cz/item/CS_URS_2024_01/274356021" TargetMode="External" /><Relationship Id="rId14" Type="http://schemas.openxmlformats.org/officeDocument/2006/relationships/hyperlink" Target="https://podminky.urs.cz/item/CS_URS_2024_01/274356022" TargetMode="External" /><Relationship Id="rId15" Type="http://schemas.openxmlformats.org/officeDocument/2006/relationships/hyperlink" Target="https://podminky.urs.cz/item/CS_URS_2024_01/274366006" TargetMode="External" /><Relationship Id="rId16" Type="http://schemas.openxmlformats.org/officeDocument/2006/relationships/hyperlink" Target="https://podminky.urs.cz/item/CS_URS_2024_01/274366011" TargetMode="External" /><Relationship Id="rId17" Type="http://schemas.openxmlformats.org/officeDocument/2006/relationships/hyperlink" Target="https://podminky.urs.cz/item/CS_URS_2024_01/379345121" TargetMode="External" /><Relationship Id="rId18" Type="http://schemas.openxmlformats.org/officeDocument/2006/relationships/hyperlink" Target="https://podminky.urs.cz/item/CS_URS_2024_01/379345122" TargetMode="External" /><Relationship Id="rId19" Type="http://schemas.openxmlformats.org/officeDocument/2006/relationships/hyperlink" Target="https://podminky.urs.cz/item/CS_URS_2024_01/379345221" TargetMode="External" /><Relationship Id="rId20" Type="http://schemas.openxmlformats.org/officeDocument/2006/relationships/hyperlink" Target="https://podminky.urs.cz/item/CS_URS_2024_01/379345222" TargetMode="External" /><Relationship Id="rId21" Type="http://schemas.openxmlformats.org/officeDocument/2006/relationships/hyperlink" Target="https://podminky.urs.cz/item/CS_URS_2024_01/3793651R1" TargetMode="External" /><Relationship Id="rId22" Type="http://schemas.openxmlformats.org/officeDocument/2006/relationships/hyperlink" Target="https://podminky.urs.cz/item/CS_URS_2024_01/3793651R2" TargetMode="External" /><Relationship Id="rId23" Type="http://schemas.openxmlformats.org/officeDocument/2006/relationships/hyperlink" Target="https://podminky.urs.cz/item/CS_URS_2024_01/379322315" TargetMode="External" /><Relationship Id="rId24" Type="http://schemas.openxmlformats.org/officeDocument/2006/relationships/hyperlink" Target="https://podminky.urs.cz/item/CS_URS_2024_01/379363214" TargetMode="External" /><Relationship Id="rId25" Type="http://schemas.openxmlformats.org/officeDocument/2006/relationships/hyperlink" Target="https://podminky.urs.cz/item/CS_URS_2024_01/379363215" TargetMode="External" /><Relationship Id="rId26" Type="http://schemas.openxmlformats.org/officeDocument/2006/relationships/hyperlink" Target="https://podminky.urs.cz/item/CS_URS_2024_01/379351221" TargetMode="External" /><Relationship Id="rId27" Type="http://schemas.openxmlformats.org/officeDocument/2006/relationships/hyperlink" Target="https://podminky.urs.cz/item/CS_URS_2024_01/379322325" TargetMode="External" /><Relationship Id="rId28" Type="http://schemas.openxmlformats.org/officeDocument/2006/relationships/hyperlink" Target="https://podminky.urs.cz/item/CS_URS_2024_01/379363224" TargetMode="External" /><Relationship Id="rId29" Type="http://schemas.openxmlformats.org/officeDocument/2006/relationships/hyperlink" Target="https://podminky.urs.cz/item/CS_URS_2024_01/379363225" TargetMode="External" /><Relationship Id="rId30" Type="http://schemas.openxmlformats.org/officeDocument/2006/relationships/hyperlink" Target="https://podminky.urs.cz/item/CS_URS_2024_01/379351222" TargetMode="External" /><Relationship Id="rId31" Type="http://schemas.openxmlformats.org/officeDocument/2006/relationships/hyperlink" Target="https://podminky.urs.cz/item/CS_URS_2024_01/379351229" TargetMode="External" /><Relationship Id="rId32" Type="http://schemas.openxmlformats.org/officeDocument/2006/relationships/hyperlink" Target="https://podminky.urs.cz/item/CS_URS_2024_01/311213213" TargetMode="External" /><Relationship Id="rId33" Type="http://schemas.openxmlformats.org/officeDocument/2006/relationships/hyperlink" Target="https://podminky.urs.cz/item/CS_URS_2024_01/311213911" TargetMode="External" /><Relationship Id="rId34" Type="http://schemas.openxmlformats.org/officeDocument/2006/relationships/hyperlink" Target="https://podminky.urs.cz/item/CS_URS_2024_01/311213921" TargetMode="External" /><Relationship Id="rId35" Type="http://schemas.openxmlformats.org/officeDocument/2006/relationships/hyperlink" Target="https://podminky.urs.cz/item/CS_URS_2024_01/451315124" TargetMode="External" /><Relationship Id="rId36" Type="http://schemas.openxmlformats.org/officeDocument/2006/relationships/hyperlink" Target="https://podminky.urs.cz/item/CS_URS_2024_01/631311125" TargetMode="External" /><Relationship Id="rId37" Type="http://schemas.openxmlformats.org/officeDocument/2006/relationships/hyperlink" Target="https://podminky.urs.cz/item/CS_URS_2024_01/631319022" TargetMode="External" /><Relationship Id="rId38" Type="http://schemas.openxmlformats.org/officeDocument/2006/relationships/hyperlink" Target="https://podminky.urs.cz/item/CS_URS_2024_01/631319196" TargetMode="External" /><Relationship Id="rId39" Type="http://schemas.openxmlformats.org/officeDocument/2006/relationships/hyperlink" Target="https://podminky.urs.cz/item/CS_URS_2024_01/641941611" TargetMode="External" /><Relationship Id="rId40" Type="http://schemas.openxmlformats.org/officeDocument/2006/relationships/hyperlink" Target="https://podminky.urs.cz/item/CS_URS_2024_01/642945111" TargetMode="External" /><Relationship Id="rId41" Type="http://schemas.openxmlformats.org/officeDocument/2006/relationships/hyperlink" Target="https://podminky.urs.cz/item/CS_URS_2024_01/871228111" TargetMode="External" /><Relationship Id="rId42" Type="http://schemas.openxmlformats.org/officeDocument/2006/relationships/hyperlink" Target="https://podminky.urs.cz/item/CS_URS_2024_01/953965131" TargetMode="External" /><Relationship Id="rId43" Type="http://schemas.openxmlformats.org/officeDocument/2006/relationships/hyperlink" Target="https://podminky.urs.cz/item/CS_URS_2024_01/985324221" TargetMode="External" /><Relationship Id="rId44" Type="http://schemas.openxmlformats.org/officeDocument/2006/relationships/hyperlink" Target="https://podminky.urs.cz/item/CS_URS_2024_01/997013501" TargetMode="External" /><Relationship Id="rId45" Type="http://schemas.openxmlformats.org/officeDocument/2006/relationships/hyperlink" Target="https://podminky.urs.cz/item/CS_URS_2024_01/998255111" TargetMode="External" /><Relationship Id="rId46" Type="http://schemas.openxmlformats.org/officeDocument/2006/relationships/hyperlink" Target="https://podminky.urs.cz/item/CS_URS_2024_01/711531110" TargetMode="External" /><Relationship Id="rId47" Type="http://schemas.openxmlformats.org/officeDocument/2006/relationships/hyperlink" Target="https://podminky.urs.cz/item/CS_URS_2024_01/711642567" TargetMode="External" /><Relationship Id="rId48" Type="http://schemas.openxmlformats.org/officeDocument/2006/relationships/hyperlink" Target="https://podminky.urs.cz/item/CS_URS_2024_01/998711102" TargetMode="External" /><Relationship Id="rId49" Type="http://schemas.openxmlformats.org/officeDocument/2006/relationships/hyperlink" Target="https://podminky.urs.cz/item/CS_URS_2024_01/762342511" TargetMode="External" /><Relationship Id="rId50" Type="http://schemas.openxmlformats.org/officeDocument/2006/relationships/hyperlink" Target="https://podminky.urs.cz/item/CS_URS_2024_01/762810047" TargetMode="External" /><Relationship Id="rId51" Type="http://schemas.openxmlformats.org/officeDocument/2006/relationships/hyperlink" Target="https://podminky.urs.cz/item/CS_URS_2024_01/762521108" TargetMode="External" /><Relationship Id="rId52" Type="http://schemas.openxmlformats.org/officeDocument/2006/relationships/hyperlink" Target="https://podminky.urs.cz/item/CS_URS_2024_01/762526110" TargetMode="External" /><Relationship Id="rId53" Type="http://schemas.openxmlformats.org/officeDocument/2006/relationships/hyperlink" Target="https://podminky.urs.cz/item/CS_URS_2024_01/998763301" TargetMode="External" /><Relationship Id="rId54" Type="http://schemas.openxmlformats.org/officeDocument/2006/relationships/hyperlink" Target="https://podminky.urs.cz/item/CS_URS_2023_02/998763381" TargetMode="External" /><Relationship Id="rId55" Type="http://schemas.openxmlformats.org/officeDocument/2006/relationships/hyperlink" Target="https://podminky.urs.cz/item/CS_URS_2024_01/764111641" TargetMode="External" /><Relationship Id="rId56" Type="http://schemas.openxmlformats.org/officeDocument/2006/relationships/hyperlink" Target="https://podminky.urs.cz/item/CS_URS_2024_01/764211414" TargetMode="External" /><Relationship Id="rId57" Type="http://schemas.openxmlformats.org/officeDocument/2006/relationships/hyperlink" Target="https://podminky.urs.cz/item/CS_URS_2024_01/764212430" TargetMode="External" /><Relationship Id="rId58" Type="http://schemas.openxmlformats.org/officeDocument/2006/relationships/hyperlink" Target="https://podminky.urs.cz/item/CS_URS_2024_01/764511601" TargetMode="External" /><Relationship Id="rId59" Type="http://schemas.openxmlformats.org/officeDocument/2006/relationships/hyperlink" Target="https://podminky.urs.cz/item/CS_URS_2024_01/764511621" TargetMode="External" /><Relationship Id="rId60" Type="http://schemas.openxmlformats.org/officeDocument/2006/relationships/hyperlink" Target="https://podminky.urs.cz/item/CS_URS_2024_01/764518621" TargetMode="External" /><Relationship Id="rId61" Type="http://schemas.openxmlformats.org/officeDocument/2006/relationships/hyperlink" Target="https://podminky.urs.cz/item/CS_URS_2024_01/764218604" TargetMode="External" /><Relationship Id="rId62" Type="http://schemas.openxmlformats.org/officeDocument/2006/relationships/hyperlink" Target="https://podminky.urs.cz/item/CS_URS_2024_01/764218645" TargetMode="External" /><Relationship Id="rId63" Type="http://schemas.openxmlformats.org/officeDocument/2006/relationships/hyperlink" Target="https://podminky.urs.cz/item/CS_URS_2024_01/998764101" TargetMode="External" /><Relationship Id="rId64" Type="http://schemas.openxmlformats.org/officeDocument/2006/relationships/hyperlink" Target="https://podminky.urs.cz/item/CS_URS_2024_01/765191021" TargetMode="External" /><Relationship Id="rId65" Type="http://schemas.openxmlformats.org/officeDocument/2006/relationships/hyperlink" Target="https://podminky.urs.cz/item/CS_URS_2024_01/765191023" TargetMode="External" /><Relationship Id="rId66" Type="http://schemas.openxmlformats.org/officeDocument/2006/relationships/hyperlink" Target="https://podminky.urs.cz/item/CS_URS_2024_01/765191031" TargetMode="External" /><Relationship Id="rId67" Type="http://schemas.openxmlformats.org/officeDocument/2006/relationships/hyperlink" Target="https://podminky.urs.cz/item/CS_URS_2024_01/998765101" TargetMode="External" /><Relationship Id="rId68" Type="http://schemas.openxmlformats.org/officeDocument/2006/relationships/hyperlink" Target="https://podminky.urs.cz/item/CS_URS_2024_01/767211323" TargetMode="External" /><Relationship Id="rId69" Type="http://schemas.openxmlformats.org/officeDocument/2006/relationships/hyperlink" Target="https://podminky.urs.cz/item/CS_URS_2024_01/998767102" TargetMode="External" /><Relationship Id="rId70" Type="http://schemas.openxmlformats.org/officeDocument/2006/relationships/hyperlink" Target="https://podminky.urs.cz/item/CS_URS_2024_01/789224511" TargetMode="External" /><Relationship Id="rId71" Type="http://schemas.openxmlformats.org/officeDocument/2006/relationships/hyperlink" Target="https://podminky.urs.cz/item/CS_URS_2024_01/789421534" TargetMode="External" /><Relationship Id="rId72" Type="http://schemas.openxmlformats.org/officeDocument/2006/relationships/hyperlink" Target="https://podminky.urs.cz/item/CS_URS_2024_01/789355280" TargetMode="External" /><Relationship Id="rId7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42472112" TargetMode="External" /><Relationship Id="rId2" Type="http://schemas.openxmlformats.org/officeDocument/2006/relationships/hyperlink" Target="https://podminky.urs.cz/item/CS_URS_2024_01/142472113" TargetMode="External" /><Relationship Id="rId3" Type="http://schemas.openxmlformats.org/officeDocument/2006/relationships/hyperlink" Target="https://podminky.urs.cz/item/CS_URS_2024_01/142472114" TargetMode="External" /><Relationship Id="rId4" Type="http://schemas.openxmlformats.org/officeDocument/2006/relationships/hyperlink" Target="https://podminky.urs.cz/item/CS_URS_2024_01/132411401" TargetMode="External" /><Relationship Id="rId5" Type="http://schemas.openxmlformats.org/officeDocument/2006/relationships/hyperlink" Target="https://podminky.urs.cz/item/CS_URS_2024_01/154076121" TargetMode="External" /><Relationship Id="rId6" Type="http://schemas.openxmlformats.org/officeDocument/2006/relationships/hyperlink" Target="https://podminky.urs.cz/item/CS_URS_2024_01/154902211" TargetMode="External" /><Relationship Id="rId7" Type="http://schemas.openxmlformats.org/officeDocument/2006/relationships/hyperlink" Target="https://podminky.urs.cz/item/CS_URS_2024_01/161152111" TargetMode="External" /><Relationship Id="rId8" Type="http://schemas.openxmlformats.org/officeDocument/2006/relationships/hyperlink" Target="https://podminky.urs.cz/item/CS_URS_2024_01/163333521" TargetMode="External" /><Relationship Id="rId9" Type="http://schemas.openxmlformats.org/officeDocument/2006/relationships/hyperlink" Target="https://podminky.urs.cz/item/CS_URS_2024_01/167103211" TargetMode="External" /><Relationship Id="rId10" Type="http://schemas.openxmlformats.org/officeDocument/2006/relationships/hyperlink" Target="https://podminky.urs.cz/item/CS_URS_2024_01/175111101" TargetMode="External" /><Relationship Id="rId11" Type="http://schemas.openxmlformats.org/officeDocument/2006/relationships/hyperlink" Target="https://podminky.urs.cz/item/CS_URS_2024_01/212755213" TargetMode="External" /><Relationship Id="rId12" Type="http://schemas.openxmlformats.org/officeDocument/2006/relationships/hyperlink" Target="https://podminky.urs.cz/item/CS_URS_2024_01/212341111" TargetMode="External" /><Relationship Id="rId13" Type="http://schemas.openxmlformats.org/officeDocument/2006/relationships/hyperlink" Target="https://podminky.urs.cz/item/CS_URS_2024_01/216901111" TargetMode="External" /><Relationship Id="rId14" Type="http://schemas.openxmlformats.org/officeDocument/2006/relationships/hyperlink" Target="https://podminky.urs.cz/item/CS_URS_2024_01/216902111" TargetMode="External" /><Relationship Id="rId15" Type="http://schemas.openxmlformats.org/officeDocument/2006/relationships/hyperlink" Target="https://podminky.urs.cz/item/CS_URS_2024_01/222122114" TargetMode="External" /><Relationship Id="rId16" Type="http://schemas.openxmlformats.org/officeDocument/2006/relationships/hyperlink" Target="https://podminky.urs.cz/item/CS_URS_2024_01/360342211" TargetMode="External" /><Relationship Id="rId17" Type="http://schemas.openxmlformats.org/officeDocument/2006/relationships/hyperlink" Target="https://podminky.urs.cz/item/CS_URS_2024_01/360342212" TargetMode="External" /><Relationship Id="rId18" Type="http://schemas.openxmlformats.org/officeDocument/2006/relationships/hyperlink" Target="https://podminky.urs.cz/item/CS_URS_2024_01/360366112" TargetMode="External" /><Relationship Id="rId19" Type="http://schemas.openxmlformats.org/officeDocument/2006/relationships/hyperlink" Target="https://podminky.urs.cz/item/CS_URS_2024_01/360325125" TargetMode="External" /><Relationship Id="rId20" Type="http://schemas.openxmlformats.org/officeDocument/2006/relationships/hyperlink" Target="https://podminky.urs.cz/item/CS_URS_2024_01/360351121" TargetMode="External" /><Relationship Id="rId21" Type="http://schemas.openxmlformats.org/officeDocument/2006/relationships/hyperlink" Target="https://podminky.urs.cz/item/CS_URS_2024_01/360352121" TargetMode="External" /><Relationship Id="rId22" Type="http://schemas.openxmlformats.org/officeDocument/2006/relationships/hyperlink" Target="https://podminky.urs.cz/item/CS_URS_2024_01/360353121" TargetMode="External" /><Relationship Id="rId23" Type="http://schemas.openxmlformats.org/officeDocument/2006/relationships/hyperlink" Target="https://podminky.urs.cz/item/CS_URS_2024_01/360354121" TargetMode="External" /><Relationship Id="rId24" Type="http://schemas.openxmlformats.org/officeDocument/2006/relationships/hyperlink" Target="https://podminky.urs.cz/item/CS_URS_2024_01/360361214" TargetMode="External" /><Relationship Id="rId25" Type="http://schemas.openxmlformats.org/officeDocument/2006/relationships/hyperlink" Target="https://podminky.urs.cz/item/CS_URS_2024_01/451315114" TargetMode="External" /><Relationship Id="rId26" Type="http://schemas.openxmlformats.org/officeDocument/2006/relationships/hyperlink" Target="https://podminky.urs.cz/item/CS_URS_2024_01/631311125" TargetMode="External" /><Relationship Id="rId27" Type="http://schemas.openxmlformats.org/officeDocument/2006/relationships/hyperlink" Target="https://podminky.urs.cz/item/CS_URS_2024_01/631319022" TargetMode="External" /><Relationship Id="rId28" Type="http://schemas.openxmlformats.org/officeDocument/2006/relationships/hyperlink" Target="https://podminky.urs.cz/item/CS_URS_2024_01/634911113" TargetMode="External" /><Relationship Id="rId29" Type="http://schemas.openxmlformats.org/officeDocument/2006/relationships/hyperlink" Target="https://podminky.urs.cz/item/CS_URS_2024_01/273352110" TargetMode="External" /><Relationship Id="rId30" Type="http://schemas.openxmlformats.org/officeDocument/2006/relationships/hyperlink" Target="https://podminky.urs.cz/item/CS_URS_2024_01/273352119" TargetMode="External" /><Relationship Id="rId31" Type="http://schemas.openxmlformats.org/officeDocument/2006/relationships/hyperlink" Target="https://podminky.urs.cz/item/CS_URS_2024_01/871228111" TargetMode="External" /><Relationship Id="rId32" Type="http://schemas.openxmlformats.org/officeDocument/2006/relationships/hyperlink" Target="https://podminky.urs.cz/item/CS_URS_2024_01/931992121" TargetMode="External" /><Relationship Id="rId33" Type="http://schemas.openxmlformats.org/officeDocument/2006/relationships/hyperlink" Target="https://podminky.urs.cz/item/CS_URS_2024_01/624631411" TargetMode="External" /><Relationship Id="rId34" Type="http://schemas.openxmlformats.org/officeDocument/2006/relationships/hyperlink" Target="https://podminky.urs.cz/item/CS_URS_2024_01/931994142" TargetMode="External" /><Relationship Id="rId35" Type="http://schemas.openxmlformats.org/officeDocument/2006/relationships/hyperlink" Target="https://podminky.urs.cz/item/CS_URS_2024_01/953333234" TargetMode="External" /><Relationship Id="rId36" Type="http://schemas.openxmlformats.org/officeDocument/2006/relationships/hyperlink" Target="https://podminky.urs.cz/item/CS_URS_2024_01/953333434" TargetMode="External" /><Relationship Id="rId37" Type="http://schemas.openxmlformats.org/officeDocument/2006/relationships/hyperlink" Target="https://podminky.urs.cz/item/CS_URS_2024_01/953334514" TargetMode="External" /><Relationship Id="rId38" Type="http://schemas.openxmlformats.org/officeDocument/2006/relationships/hyperlink" Target="https://podminky.urs.cz/item/CS_URS_2024_01/961044111" TargetMode="External" /><Relationship Id="rId39" Type="http://schemas.openxmlformats.org/officeDocument/2006/relationships/hyperlink" Target="https://podminky.urs.cz/item/CS_URS_2024_01/971042651" TargetMode="External" /><Relationship Id="rId40" Type="http://schemas.openxmlformats.org/officeDocument/2006/relationships/hyperlink" Target="https://podminky.urs.cz/item/CS_URS_2024_01/977212111" TargetMode="External" /><Relationship Id="rId41" Type="http://schemas.openxmlformats.org/officeDocument/2006/relationships/hyperlink" Target="https://podminky.urs.cz/item/CS_URS_2024_01/977212191" TargetMode="External" /><Relationship Id="rId42" Type="http://schemas.openxmlformats.org/officeDocument/2006/relationships/hyperlink" Target="https://podminky.urs.cz/item/CS_URS_2024_01/997013501" TargetMode="External" /><Relationship Id="rId43" Type="http://schemas.openxmlformats.org/officeDocument/2006/relationships/hyperlink" Target="https://podminky.urs.cz/item/CS_URS_2024_01/998252111" TargetMode="External" /><Relationship Id="rId44" Type="http://schemas.openxmlformats.org/officeDocument/2006/relationships/hyperlink" Target="https://podminky.urs.cz/item/CS_URS_2024_01/711191201" TargetMode="External" /><Relationship Id="rId45" Type="http://schemas.openxmlformats.org/officeDocument/2006/relationships/hyperlink" Target="https://podminky.urs.cz/item/CS_URS_2024_01/711192201" TargetMode="External" /><Relationship Id="rId46" Type="http://schemas.openxmlformats.org/officeDocument/2006/relationships/hyperlink" Target="https://podminky.urs.cz/item/CS_URS_2024_01/711531110" TargetMode="External" /><Relationship Id="rId47" Type="http://schemas.openxmlformats.org/officeDocument/2006/relationships/hyperlink" Target="https://podminky.urs.cz/item/CS_URS_2024_01/711642567" TargetMode="External" /><Relationship Id="rId48" Type="http://schemas.openxmlformats.org/officeDocument/2006/relationships/hyperlink" Target="https://podminky.urs.cz/item/CS_URS_2024_01/998711102" TargetMode="External" /><Relationship Id="rId49" Type="http://schemas.openxmlformats.org/officeDocument/2006/relationships/hyperlink" Target="https://podminky.urs.cz/item/CS_URS_2024_01/762521108" TargetMode="External" /><Relationship Id="rId50" Type="http://schemas.openxmlformats.org/officeDocument/2006/relationships/hyperlink" Target="https://podminky.urs.cz/item/CS_URS_2024_01/762526110" TargetMode="External" /><Relationship Id="rId51" Type="http://schemas.openxmlformats.org/officeDocument/2006/relationships/hyperlink" Target="https://podminky.urs.cz/item/CS_URS_2024_01/767995113" TargetMode="External" /><Relationship Id="rId52" Type="http://schemas.openxmlformats.org/officeDocument/2006/relationships/hyperlink" Target="https://podminky.urs.cz/item/CS_URS_2024_01/998767102" TargetMode="External" /><Relationship Id="rId5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61152111" TargetMode="External" /><Relationship Id="rId2" Type="http://schemas.openxmlformats.org/officeDocument/2006/relationships/hyperlink" Target="https://podminky.urs.cz/item/CS_URS_2024_01/163333521" TargetMode="External" /><Relationship Id="rId3" Type="http://schemas.openxmlformats.org/officeDocument/2006/relationships/hyperlink" Target="https://podminky.urs.cz/item/CS_URS_2024_01/167103211" TargetMode="External" /><Relationship Id="rId4" Type="http://schemas.openxmlformats.org/officeDocument/2006/relationships/hyperlink" Target="https://podminky.urs.cz/item/CS_URS_2024_01/281604111" TargetMode="External" /><Relationship Id="rId5" Type="http://schemas.openxmlformats.org/officeDocument/2006/relationships/hyperlink" Target="https://podminky.urs.cz/item/CS_URS_2024_01/225121114" TargetMode="External" /><Relationship Id="rId6" Type="http://schemas.openxmlformats.org/officeDocument/2006/relationships/hyperlink" Target="https://podminky.urs.cz/item/CS_URS_2024_01/225122114" TargetMode="External" /><Relationship Id="rId7" Type="http://schemas.openxmlformats.org/officeDocument/2006/relationships/hyperlink" Target="https://podminky.urs.cz/item/CS_URS_2024_01/997013501" TargetMode="External" /><Relationship Id="rId8" Type="http://schemas.openxmlformats.org/officeDocument/2006/relationships/hyperlink" Target="https://podminky.urs.cz/item/CS_URS_2024_01/998004011" TargetMode="External" /><Relationship Id="rId9" Type="http://schemas.openxmlformats.org/officeDocument/2006/relationships/hyperlink" Target="https://podminky.urs.cz/item/CS_URS_2024_01/998006011" TargetMode="External" /><Relationship Id="rId10" Type="http://schemas.openxmlformats.org/officeDocument/2006/relationships/hyperlink" Target="https://podminky.urs.cz/item/CS_URS_2024_01/998252111" TargetMode="External" /><Relationship Id="rId1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201" TargetMode="External" /><Relationship Id="rId2" Type="http://schemas.openxmlformats.org/officeDocument/2006/relationships/hyperlink" Target="https://podminky.urs.cz/item/CS_URS_2024_01/122151103" TargetMode="External" /><Relationship Id="rId3" Type="http://schemas.openxmlformats.org/officeDocument/2006/relationships/hyperlink" Target="https://podminky.urs.cz/item/CS_URS_2024_01/122551304" TargetMode="External" /><Relationship Id="rId4" Type="http://schemas.openxmlformats.org/officeDocument/2006/relationships/hyperlink" Target="https://podminky.urs.cz/item/CS_URS_2024_01/155131312" TargetMode="External" /><Relationship Id="rId5" Type="http://schemas.openxmlformats.org/officeDocument/2006/relationships/hyperlink" Target="https://podminky.urs.cz/item/CS_URS_2024_01/155212116" TargetMode="External" /><Relationship Id="rId6" Type="http://schemas.openxmlformats.org/officeDocument/2006/relationships/hyperlink" Target="https://podminky.urs.cz/item/CS_URS_2024_01/155213111" TargetMode="External" /><Relationship Id="rId7" Type="http://schemas.openxmlformats.org/officeDocument/2006/relationships/hyperlink" Target="https://podminky.urs.cz/item/CS_URS_2024_01/155214111" TargetMode="External" /><Relationship Id="rId8" Type="http://schemas.openxmlformats.org/officeDocument/2006/relationships/hyperlink" Target="https://podminky.urs.cz/item/CS_URS_2024_01/155214211" TargetMode="External" /><Relationship Id="rId9" Type="http://schemas.openxmlformats.org/officeDocument/2006/relationships/hyperlink" Target="https://podminky.urs.cz/item/CS_URS_2024_01/155213614" TargetMode="External" /><Relationship Id="rId10" Type="http://schemas.openxmlformats.org/officeDocument/2006/relationships/hyperlink" Target="https://podminky.urs.cz/item/CS_URS_2024_01/162351103" TargetMode="External" /><Relationship Id="rId11" Type="http://schemas.openxmlformats.org/officeDocument/2006/relationships/hyperlink" Target="https://podminky.urs.cz/item/CS_URS_2024_01/162351143" TargetMode="External" /><Relationship Id="rId12" Type="http://schemas.openxmlformats.org/officeDocument/2006/relationships/hyperlink" Target="https://podminky.urs.cz/item/CS_URS_2024_01/167151101" TargetMode="External" /><Relationship Id="rId13" Type="http://schemas.openxmlformats.org/officeDocument/2006/relationships/hyperlink" Target="https://podminky.urs.cz/item/CS_URS_2024_01/174111311" TargetMode="External" /><Relationship Id="rId14" Type="http://schemas.openxmlformats.org/officeDocument/2006/relationships/hyperlink" Target="https://podminky.urs.cz/item/CS_URS_2024_01/175111101" TargetMode="External" /><Relationship Id="rId15" Type="http://schemas.openxmlformats.org/officeDocument/2006/relationships/hyperlink" Target="https://podminky.urs.cz/item/CS_URS_2024_01/181411123" TargetMode="External" /><Relationship Id="rId16" Type="http://schemas.openxmlformats.org/officeDocument/2006/relationships/hyperlink" Target="https://podminky.urs.cz/item/CS_URS_2024_01/153211002" TargetMode="External" /><Relationship Id="rId17" Type="http://schemas.openxmlformats.org/officeDocument/2006/relationships/hyperlink" Target="https://podminky.urs.cz/item/CS_URS_2024_01/153273113" TargetMode="External" /><Relationship Id="rId18" Type="http://schemas.openxmlformats.org/officeDocument/2006/relationships/hyperlink" Target="https://podminky.urs.cz/item/CS_URS_2024_01/212312111" TargetMode="External" /><Relationship Id="rId19" Type="http://schemas.openxmlformats.org/officeDocument/2006/relationships/hyperlink" Target="https://podminky.urs.cz/item/CS_URS_2024_01/212792311" TargetMode="External" /><Relationship Id="rId20" Type="http://schemas.openxmlformats.org/officeDocument/2006/relationships/hyperlink" Target="https://podminky.urs.cz/item/CS_URS_2024_01/927211111" TargetMode="External" /><Relationship Id="rId21" Type="http://schemas.openxmlformats.org/officeDocument/2006/relationships/hyperlink" Target="https://podminky.urs.cz/item/CS_URS_2024_01/997013501" TargetMode="External" /><Relationship Id="rId22" Type="http://schemas.openxmlformats.org/officeDocument/2006/relationships/hyperlink" Target="https://podminky.urs.cz/item/CS_URS_2024_01/998321011" TargetMode="External" /><Relationship Id="rId23" Type="http://schemas.openxmlformats.org/officeDocument/2006/relationships/hyperlink" Target="https://podminky.urs.cz/item/CS_URS_2024_01/711161273" TargetMode="External" /><Relationship Id="rId24" Type="http://schemas.openxmlformats.org/officeDocument/2006/relationships/hyperlink" Target="https://podminky.urs.cz/item/CS_URS_2024_01/998711102" TargetMode="External" /><Relationship Id="rId2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201" TargetMode="External" /><Relationship Id="rId2" Type="http://schemas.openxmlformats.org/officeDocument/2006/relationships/hyperlink" Target="https://podminky.urs.cz/item/CS_URS_2024_01/122151103" TargetMode="External" /><Relationship Id="rId3" Type="http://schemas.openxmlformats.org/officeDocument/2006/relationships/hyperlink" Target="https://podminky.urs.cz/item/CS_URS_2024_01/122551304" TargetMode="External" /><Relationship Id="rId4" Type="http://schemas.openxmlformats.org/officeDocument/2006/relationships/hyperlink" Target="https://podminky.urs.cz/item/CS_URS_2024_01/155131312" TargetMode="External" /><Relationship Id="rId5" Type="http://schemas.openxmlformats.org/officeDocument/2006/relationships/hyperlink" Target="https://podminky.urs.cz/item/CS_URS_2024_01/155212116" TargetMode="External" /><Relationship Id="rId6" Type="http://schemas.openxmlformats.org/officeDocument/2006/relationships/hyperlink" Target="https://podminky.urs.cz/item/CS_URS_2024_01/155213111" TargetMode="External" /><Relationship Id="rId7" Type="http://schemas.openxmlformats.org/officeDocument/2006/relationships/hyperlink" Target="https://podminky.urs.cz/item/CS_URS_2024_01/155213511" TargetMode="External" /><Relationship Id="rId8" Type="http://schemas.openxmlformats.org/officeDocument/2006/relationships/hyperlink" Target="https://podminky.urs.cz/item/CS_URS_2024_01/155214111" TargetMode="External" /><Relationship Id="rId9" Type="http://schemas.openxmlformats.org/officeDocument/2006/relationships/hyperlink" Target="https://podminky.urs.cz/item/CS_URS_2024_01/155214211" TargetMode="External" /><Relationship Id="rId10" Type="http://schemas.openxmlformats.org/officeDocument/2006/relationships/hyperlink" Target="https://podminky.urs.cz/item/CS_URS_2024_01/155213614" TargetMode="External" /><Relationship Id="rId11" Type="http://schemas.openxmlformats.org/officeDocument/2006/relationships/hyperlink" Target="https://podminky.urs.cz/item/CS_URS_2024_01/153271122" TargetMode="External" /><Relationship Id="rId12" Type="http://schemas.openxmlformats.org/officeDocument/2006/relationships/hyperlink" Target="https://podminky.urs.cz/item/CS_URS_2024_01/162351103" TargetMode="External" /><Relationship Id="rId13" Type="http://schemas.openxmlformats.org/officeDocument/2006/relationships/hyperlink" Target="https://podminky.urs.cz/item/CS_URS_2024_01/162351143" TargetMode="External" /><Relationship Id="rId14" Type="http://schemas.openxmlformats.org/officeDocument/2006/relationships/hyperlink" Target="https://podminky.urs.cz/item/CS_URS_2024_01/167151101" TargetMode="External" /><Relationship Id="rId15" Type="http://schemas.openxmlformats.org/officeDocument/2006/relationships/hyperlink" Target="https://podminky.urs.cz/item/CS_URS_2024_01/174251101" TargetMode="External" /><Relationship Id="rId16" Type="http://schemas.openxmlformats.org/officeDocument/2006/relationships/hyperlink" Target="https://podminky.urs.cz/item/CS_URS_2024_01/181411123" TargetMode="External" /><Relationship Id="rId17" Type="http://schemas.openxmlformats.org/officeDocument/2006/relationships/hyperlink" Target="https://podminky.urs.cz/item/CS_URS_2024_01/153211005" TargetMode="External" /><Relationship Id="rId18" Type="http://schemas.openxmlformats.org/officeDocument/2006/relationships/hyperlink" Target="https://podminky.urs.cz/item/CS_URS_2024_01/153273123" TargetMode="External" /><Relationship Id="rId19" Type="http://schemas.openxmlformats.org/officeDocument/2006/relationships/hyperlink" Target="https://podminky.urs.cz/item/CS_URS_2024_01/212792311" TargetMode="External" /><Relationship Id="rId20" Type="http://schemas.openxmlformats.org/officeDocument/2006/relationships/hyperlink" Target="https://podminky.urs.cz/item/CS_URS_2024_01/274311127" TargetMode="External" /><Relationship Id="rId21" Type="http://schemas.openxmlformats.org/officeDocument/2006/relationships/hyperlink" Target="https://podminky.urs.cz/item/CS_URS_2024_01/274311191" TargetMode="External" /><Relationship Id="rId22" Type="http://schemas.openxmlformats.org/officeDocument/2006/relationships/hyperlink" Target="https://podminky.urs.cz/item/CS_URS_2024_01/321321116" TargetMode="External" /><Relationship Id="rId23" Type="http://schemas.openxmlformats.org/officeDocument/2006/relationships/hyperlink" Target="https://podminky.urs.cz/item/CS_URS_2024_01/321351010" TargetMode="External" /><Relationship Id="rId24" Type="http://schemas.openxmlformats.org/officeDocument/2006/relationships/hyperlink" Target="https://podminky.urs.cz/item/CS_URS_2024_01/321352010" TargetMode="External" /><Relationship Id="rId25" Type="http://schemas.openxmlformats.org/officeDocument/2006/relationships/hyperlink" Target="https://podminky.urs.cz/item/CS_URS_2024_01/321366112" TargetMode="External" /><Relationship Id="rId26" Type="http://schemas.openxmlformats.org/officeDocument/2006/relationships/hyperlink" Target="https://podminky.urs.cz/item/CS_URS_2024_01/317661142" TargetMode="External" /><Relationship Id="rId27" Type="http://schemas.openxmlformats.org/officeDocument/2006/relationships/hyperlink" Target="https://podminky.urs.cz/item/CS_URS_2024_01/334213111" TargetMode="External" /><Relationship Id="rId28" Type="http://schemas.openxmlformats.org/officeDocument/2006/relationships/hyperlink" Target="https://podminky.urs.cz/item/CS_URS_2024_01/334213921" TargetMode="External" /><Relationship Id="rId29" Type="http://schemas.openxmlformats.org/officeDocument/2006/relationships/hyperlink" Target="https://podminky.urs.cz/item/CS_URS_2024_01/334213922" TargetMode="External" /><Relationship Id="rId30" Type="http://schemas.openxmlformats.org/officeDocument/2006/relationships/hyperlink" Target="https://podminky.urs.cz/item/CS_URS_2024_01/451317777" TargetMode="External" /><Relationship Id="rId31" Type="http://schemas.openxmlformats.org/officeDocument/2006/relationships/hyperlink" Target="https://podminky.urs.cz/item/CS_URS_2024_01/451577777" TargetMode="External" /><Relationship Id="rId32" Type="http://schemas.openxmlformats.org/officeDocument/2006/relationships/hyperlink" Target="https://podminky.urs.cz/item/CS_URS_2024_01/591241111" TargetMode="External" /><Relationship Id="rId33" Type="http://schemas.openxmlformats.org/officeDocument/2006/relationships/hyperlink" Target="https://podminky.urs.cz/item/CS_URS_2024_01/591141111" TargetMode="External" /><Relationship Id="rId34" Type="http://schemas.openxmlformats.org/officeDocument/2006/relationships/hyperlink" Target="https://podminky.urs.cz/item/CS_URS_2024_01/591211111" TargetMode="External" /><Relationship Id="rId35" Type="http://schemas.openxmlformats.org/officeDocument/2006/relationships/hyperlink" Target="https://podminky.urs.cz/item/CS_URS_2024_01/564831011" TargetMode="External" /><Relationship Id="rId36" Type="http://schemas.openxmlformats.org/officeDocument/2006/relationships/hyperlink" Target="https://podminky.urs.cz/item/CS_URS_2024_01/571905111" TargetMode="External" /><Relationship Id="rId37" Type="http://schemas.openxmlformats.org/officeDocument/2006/relationships/hyperlink" Target="https://podminky.urs.cz/item/CS_URS_2024_01/628633112" TargetMode="External" /><Relationship Id="rId38" Type="http://schemas.openxmlformats.org/officeDocument/2006/relationships/hyperlink" Target="https://podminky.urs.cz/item/CS_URS_2024_01/927211111" TargetMode="External" /><Relationship Id="rId39" Type="http://schemas.openxmlformats.org/officeDocument/2006/relationships/hyperlink" Target="https://podminky.urs.cz/item/CS_URS_2024_01/931992121" TargetMode="External" /><Relationship Id="rId40" Type="http://schemas.openxmlformats.org/officeDocument/2006/relationships/hyperlink" Target="https://podminky.urs.cz/item/CS_URS_2024_01/931994142" TargetMode="External" /><Relationship Id="rId41" Type="http://schemas.openxmlformats.org/officeDocument/2006/relationships/hyperlink" Target="https://podminky.urs.cz/item/CS_URS_2024_01/953965115" TargetMode="External" /><Relationship Id="rId42" Type="http://schemas.openxmlformats.org/officeDocument/2006/relationships/hyperlink" Target="https://podminky.urs.cz/item/CS_URS_2024_01/962042320" TargetMode="External" /><Relationship Id="rId43" Type="http://schemas.openxmlformats.org/officeDocument/2006/relationships/hyperlink" Target="https://podminky.urs.cz/item/CS_URS_2024_01/962042321" TargetMode="External" /><Relationship Id="rId44" Type="http://schemas.openxmlformats.org/officeDocument/2006/relationships/hyperlink" Target="https://podminky.urs.cz/item/CS_URS_2024_01/997013501" TargetMode="External" /><Relationship Id="rId45" Type="http://schemas.openxmlformats.org/officeDocument/2006/relationships/hyperlink" Target="https://podminky.urs.cz/item/CS_URS_2024_01/998223011" TargetMode="External" /><Relationship Id="rId46" Type="http://schemas.openxmlformats.org/officeDocument/2006/relationships/hyperlink" Target="https://podminky.urs.cz/item/CS_URS_2024_01/998321011" TargetMode="External" /><Relationship Id="rId47" Type="http://schemas.openxmlformats.org/officeDocument/2006/relationships/hyperlink" Target="https://podminky.urs.cz/item/CS_URS_2024_01/767995112" TargetMode="External" /><Relationship Id="rId48" Type="http://schemas.openxmlformats.org/officeDocument/2006/relationships/hyperlink" Target="https://podminky.urs.cz/item/CS_URS_2024_01/998767101" TargetMode="External" /><Relationship Id="rId49" Type="http://schemas.openxmlformats.org/officeDocument/2006/relationships/hyperlink" Target="https://podminky.urs.cz/item/CS_URS_2024_01/998767121" TargetMode="External" /><Relationship Id="rId50" Type="http://schemas.openxmlformats.org/officeDocument/2006/relationships/hyperlink" Target="https://podminky.urs.cz/item/CS_URS_2024_01/783203020" TargetMode="External" /><Relationship Id="rId51" Type="http://schemas.openxmlformats.org/officeDocument/2006/relationships/hyperlink" Target="https://podminky.urs.cz/item/CS_URS_2024_01/789221511" TargetMode="External" /><Relationship Id="rId52" Type="http://schemas.openxmlformats.org/officeDocument/2006/relationships/hyperlink" Target="https://podminky.urs.cz/item/CS_URS_2024_01/789222511" TargetMode="External" /><Relationship Id="rId53" Type="http://schemas.openxmlformats.org/officeDocument/2006/relationships/hyperlink" Target="https://podminky.urs.cz/item/CS_URS_2024_01/789355230" TargetMode="External" /><Relationship Id="rId54" Type="http://schemas.openxmlformats.org/officeDocument/2006/relationships/hyperlink" Target="https://podminky.urs.cz/item/CS_URS_2024_01/789421531" TargetMode="External" /><Relationship Id="rId55" Type="http://schemas.openxmlformats.org/officeDocument/2006/relationships/hyperlink" Target="https://podminky.urs.cz/item/CS_URS_2024_01/789421532" TargetMode="External" /><Relationship Id="rId5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042" TargetMode="External" /><Relationship Id="rId2" Type="http://schemas.openxmlformats.org/officeDocument/2006/relationships/hyperlink" Target="https://podminky.urs.cz/item/CS_URS_2024_01/132112222" TargetMode="External" /><Relationship Id="rId3" Type="http://schemas.openxmlformats.org/officeDocument/2006/relationships/hyperlink" Target="https://podminky.urs.cz/item/CS_URS_2024_01/132312221" TargetMode="External" /><Relationship Id="rId4" Type="http://schemas.openxmlformats.org/officeDocument/2006/relationships/hyperlink" Target="https://podminky.urs.cz/item/CS_URS_2024_01/133112811" TargetMode="External" /><Relationship Id="rId5" Type="http://schemas.openxmlformats.org/officeDocument/2006/relationships/hyperlink" Target="https://podminky.urs.cz/item/CS_URS_2024_01/133312811" TargetMode="External" /><Relationship Id="rId6" Type="http://schemas.openxmlformats.org/officeDocument/2006/relationships/hyperlink" Target="https://podminky.urs.cz/item/CS_URS_2024_01/166111101" TargetMode="External" /><Relationship Id="rId7" Type="http://schemas.openxmlformats.org/officeDocument/2006/relationships/hyperlink" Target="https://podminky.urs.cz/item/CS_URS_2024_01/166111111" TargetMode="External" /><Relationship Id="rId8" Type="http://schemas.openxmlformats.org/officeDocument/2006/relationships/hyperlink" Target="https://podminky.urs.cz/item/CS_URS_2024_01/175111101" TargetMode="External" /><Relationship Id="rId9" Type="http://schemas.openxmlformats.org/officeDocument/2006/relationships/hyperlink" Target="https://podminky.urs.cz/item/CS_URS_2024_01/174111101" TargetMode="External" /><Relationship Id="rId10" Type="http://schemas.openxmlformats.org/officeDocument/2006/relationships/hyperlink" Target="https://podminky.urs.cz/item/CS_URS_2024_01/451573111" TargetMode="External" /><Relationship Id="rId11" Type="http://schemas.openxmlformats.org/officeDocument/2006/relationships/hyperlink" Target="https://podminky.urs.cz/item/CS_URS_2024_01/564940411" TargetMode="External" /><Relationship Id="rId12" Type="http://schemas.openxmlformats.org/officeDocument/2006/relationships/hyperlink" Target="https://podminky.urs.cz/item/CS_URS_2024_01/578143133" TargetMode="External" /><Relationship Id="rId13" Type="http://schemas.openxmlformats.org/officeDocument/2006/relationships/hyperlink" Target="https://podminky.urs.cz/item/CS_URS_2024_01/871161141" TargetMode="External" /><Relationship Id="rId14" Type="http://schemas.openxmlformats.org/officeDocument/2006/relationships/hyperlink" Target="https://podminky.urs.cz/item/CS_URS_2024_01/877161201" TargetMode="External" /><Relationship Id="rId15" Type="http://schemas.openxmlformats.org/officeDocument/2006/relationships/hyperlink" Target="https://podminky.urs.cz/item/CS_URS_2024_01/877161210" TargetMode="External" /><Relationship Id="rId16" Type="http://schemas.openxmlformats.org/officeDocument/2006/relationships/hyperlink" Target="https://podminky.urs.cz/item/CS_URS_2024_01/877161212" TargetMode="External" /><Relationship Id="rId17" Type="http://schemas.openxmlformats.org/officeDocument/2006/relationships/hyperlink" Target="https://podminky.urs.cz/item/CS_URS_2024_01/877161218" TargetMode="External" /><Relationship Id="rId18" Type="http://schemas.openxmlformats.org/officeDocument/2006/relationships/hyperlink" Target="https://podminky.urs.cz/item/CS_URS_2024_01/879171111" TargetMode="External" /><Relationship Id="rId19" Type="http://schemas.openxmlformats.org/officeDocument/2006/relationships/hyperlink" Target="https://podminky.urs.cz/item/CS_URS_2024_01/891171322" TargetMode="External" /><Relationship Id="rId20" Type="http://schemas.openxmlformats.org/officeDocument/2006/relationships/hyperlink" Target="https://podminky.urs.cz/item/CS_URS_2024_01/893811212" TargetMode="External" /><Relationship Id="rId21" Type="http://schemas.openxmlformats.org/officeDocument/2006/relationships/hyperlink" Target="https://podminky.urs.cz/item/CS_URS_2024_01/899620141" TargetMode="External" /><Relationship Id="rId22" Type="http://schemas.openxmlformats.org/officeDocument/2006/relationships/hyperlink" Target="https://podminky.urs.cz/item/CS_URS_2023_02/899640111" TargetMode="External" /><Relationship Id="rId23" Type="http://schemas.openxmlformats.org/officeDocument/2006/relationships/hyperlink" Target="https://podminky.urs.cz/item/CS_URS_2024_01/919735112" TargetMode="External" /><Relationship Id="rId24" Type="http://schemas.openxmlformats.org/officeDocument/2006/relationships/hyperlink" Target="https://podminky.urs.cz/item/CS_URS_2024_01/997013501" TargetMode="External" /><Relationship Id="rId25" Type="http://schemas.openxmlformats.org/officeDocument/2006/relationships/hyperlink" Target="https://podminky.urs.cz/item/CS_URS_2024_01/998276101" TargetMode="External" /><Relationship Id="rId26" Type="http://schemas.openxmlformats.org/officeDocument/2006/relationships/hyperlink" Target="https://podminky.urs.cz/item/CS_URS_2024_01/998722121" TargetMode="External" /><Relationship Id="rId27" Type="http://schemas.openxmlformats.org/officeDocument/2006/relationships/hyperlink" Target="https://podminky.urs.cz/item/CS_URS_2024_01/210103011" TargetMode="External" /><Relationship Id="rId28" Type="http://schemas.openxmlformats.org/officeDocument/2006/relationships/hyperlink" Target="https://podminky.urs.cz/item/CS_URS_2024_01/220060423" TargetMode="External" /><Relationship Id="rId29" Type="http://schemas.openxmlformats.org/officeDocument/2006/relationships/hyperlink" Target="https://podminky.urs.cz/item/CS_URS_2024_01/220182002" TargetMode="External" /><Relationship Id="rId30" Type="http://schemas.openxmlformats.org/officeDocument/2006/relationships/hyperlink" Target="https://podminky.urs.cz/item/CS_URS_2024_01/220182025" TargetMode="External" /><Relationship Id="rId31" Type="http://schemas.openxmlformats.org/officeDocument/2006/relationships/hyperlink" Target="https://podminky.urs.cz/item/CS_URS_2024_01/460671111" TargetMode="External" /><Relationship Id="rId32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R3" TargetMode="External" /><Relationship Id="rId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2"/>
      <c r="BS17" s="18" t="s">
        <v>38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38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55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56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57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58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57</v>
      </c>
      <c r="AI60" s="43"/>
      <c r="AJ60" s="43"/>
      <c r="AK60" s="43"/>
      <c r="AL60" s="43"/>
      <c r="AM60" s="65" t="s">
        <v>58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59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60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57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58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57</v>
      </c>
      <c r="AI75" s="43"/>
      <c r="AJ75" s="43"/>
      <c r="AK75" s="43"/>
      <c r="AL75" s="43"/>
      <c r="AM75" s="65" t="s">
        <v>58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61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P3268_24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VD Lipno I - levobřežní vstup do hráze_DPS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VD Lipno I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10. 12. 2023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Vltavy, státní podnik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34</v>
      </c>
      <c r="AJ89" s="41"/>
      <c r="AK89" s="41"/>
      <c r="AL89" s="41"/>
      <c r="AM89" s="81" t="str">
        <f>IF(E17="","",E17)</f>
        <v>VODNÍ DÍLA - TBD a.s.</v>
      </c>
      <c r="AN89" s="72"/>
      <c r="AO89" s="72"/>
      <c r="AP89" s="72"/>
      <c r="AQ89" s="41"/>
      <c r="AR89" s="45"/>
      <c r="AS89" s="82" t="s">
        <v>62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32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39</v>
      </c>
      <c r="AJ90" s="41"/>
      <c r="AK90" s="41"/>
      <c r="AL90" s="41"/>
      <c r="AM90" s="81" t="str">
        <f>IF(E20="","",E20)</f>
        <v>VODNÍ DÍLA - TBD a.s.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63</v>
      </c>
      <c r="D92" s="95"/>
      <c r="E92" s="95"/>
      <c r="F92" s="95"/>
      <c r="G92" s="95"/>
      <c r="H92" s="96"/>
      <c r="I92" s="97" t="s">
        <v>64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65</v>
      </c>
      <c r="AH92" s="95"/>
      <c r="AI92" s="95"/>
      <c r="AJ92" s="95"/>
      <c r="AK92" s="95"/>
      <c r="AL92" s="95"/>
      <c r="AM92" s="95"/>
      <c r="AN92" s="97" t="s">
        <v>66</v>
      </c>
      <c r="AO92" s="95"/>
      <c r="AP92" s="99"/>
      <c r="AQ92" s="100" t="s">
        <v>67</v>
      </c>
      <c r="AR92" s="45"/>
      <c r="AS92" s="101" t="s">
        <v>68</v>
      </c>
      <c r="AT92" s="102" t="s">
        <v>69</v>
      </c>
      <c r="AU92" s="102" t="s">
        <v>70</v>
      </c>
      <c r="AV92" s="102" t="s">
        <v>71</v>
      </c>
      <c r="AW92" s="102" t="s">
        <v>72</v>
      </c>
      <c r="AX92" s="102" t="s">
        <v>73</v>
      </c>
      <c r="AY92" s="102" t="s">
        <v>74</v>
      </c>
      <c r="AZ92" s="102" t="s">
        <v>75</v>
      </c>
      <c r="BA92" s="102" t="s">
        <v>76</v>
      </c>
      <c r="BB92" s="102" t="s">
        <v>77</v>
      </c>
      <c r="BC92" s="102" t="s">
        <v>78</v>
      </c>
      <c r="BD92" s="103" t="s">
        <v>79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80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ROUND(AG95+AG99+SUM(AG102:AG104),2)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ROUND(AS95+AS99+SUM(AS102:AS104),2)</f>
        <v>0</v>
      </c>
      <c r="AT94" s="115">
        <f>ROUND(SUM(AV94:AW94),2)</f>
        <v>0</v>
      </c>
      <c r="AU94" s="116">
        <f>ROUND(AU95+AU99+SUM(AU102:AU104),5)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ROUND(AZ95+AZ99+SUM(AZ102:AZ104),2)</f>
        <v>0</v>
      </c>
      <c r="BA94" s="115">
        <f>ROUND(BA95+BA99+SUM(BA102:BA104),2)</f>
        <v>0</v>
      </c>
      <c r="BB94" s="115">
        <f>ROUND(BB95+BB99+SUM(BB102:BB104),2)</f>
        <v>0</v>
      </c>
      <c r="BC94" s="115">
        <f>ROUND(BC95+BC99+SUM(BC102:BC104),2)</f>
        <v>0</v>
      </c>
      <c r="BD94" s="117">
        <f>ROUND(BD95+BD99+SUM(BD102:BD104),2)</f>
        <v>0</v>
      </c>
      <c r="BE94" s="6"/>
      <c r="BS94" s="118" t="s">
        <v>81</v>
      </c>
      <c r="BT94" s="118" t="s">
        <v>82</v>
      </c>
      <c r="BU94" s="119" t="s">
        <v>83</v>
      </c>
      <c r="BV94" s="118" t="s">
        <v>84</v>
      </c>
      <c r="BW94" s="118" t="s">
        <v>5</v>
      </c>
      <c r="BX94" s="118" t="s">
        <v>85</v>
      </c>
      <c r="CL94" s="118" t="s">
        <v>19</v>
      </c>
    </row>
    <row r="95" s="7" customFormat="1" ht="16.5" customHeight="1">
      <c r="A95" s="7"/>
      <c r="B95" s="120"/>
      <c r="C95" s="121"/>
      <c r="D95" s="122" t="s">
        <v>86</v>
      </c>
      <c r="E95" s="122"/>
      <c r="F95" s="122"/>
      <c r="G95" s="122"/>
      <c r="H95" s="122"/>
      <c r="I95" s="123"/>
      <c r="J95" s="122" t="s">
        <v>87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ROUND(SUM(AG96:AG98),2)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88</v>
      </c>
      <c r="AR95" s="127"/>
      <c r="AS95" s="128">
        <f>ROUND(SUM(AS96:AS98),2)</f>
        <v>0</v>
      </c>
      <c r="AT95" s="129">
        <f>ROUND(SUM(AV95:AW95),2)</f>
        <v>0</v>
      </c>
      <c r="AU95" s="130">
        <f>ROUND(SUM(AU96:AU98),5)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ROUND(SUM(AZ96:AZ98),2)</f>
        <v>0</v>
      </c>
      <c r="BA95" s="129">
        <f>ROUND(SUM(BA96:BA98),2)</f>
        <v>0</v>
      </c>
      <c r="BB95" s="129">
        <f>ROUND(SUM(BB96:BB98),2)</f>
        <v>0</v>
      </c>
      <c r="BC95" s="129">
        <f>ROUND(SUM(BC96:BC98),2)</f>
        <v>0</v>
      </c>
      <c r="BD95" s="131">
        <f>ROUND(SUM(BD96:BD98),2)</f>
        <v>0</v>
      </c>
      <c r="BE95" s="7"/>
      <c r="BS95" s="132" t="s">
        <v>81</v>
      </c>
      <c r="BT95" s="132" t="s">
        <v>89</v>
      </c>
      <c r="BU95" s="132" t="s">
        <v>83</v>
      </c>
      <c r="BV95" s="132" t="s">
        <v>84</v>
      </c>
      <c r="BW95" s="132" t="s">
        <v>90</v>
      </c>
      <c r="BX95" s="132" t="s">
        <v>5</v>
      </c>
      <c r="CL95" s="132" t="s">
        <v>19</v>
      </c>
      <c r="CM95" s="132" t="s">
        <v>91</v>
      </c>
    </row>
    <row r="96" s="4" customFormat="1" ht="16.5" customHeight="1">
      <c r="A96" s="133" t="s">
        <v>92</v>
      </c>
      <c r="B96" s="71"/>
      <c r="C96" s="134"/>
      <c r="D96" s="134"/>
      <c r="E96" s="135" t="s">
        <v>93</v>
      </c>
      <c r="F96" s="135"/>
      <c r="G96" s="135"/>
      <c r="H96" s="135"/>
      <c r="I96" s="135"/>
      <c r="J96" s="134"/>
      <c r="K96" s="135" t="s">
        <v>94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'1.1 - Šachta'!J32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95</v>
      </c>
      <c r="AR96" s="73"/>
      <c r="AS96" s="138">
        <v>0</v>
      </c>
      <c r="AT96" s="139">
        <f>ROUND(SUM(AV96:AW96),2)</f>
        <v>0</v>
      </c>
      <c r="AU96" s="140">
        <f>'1.1 - Šachta'!P138</f>
        <v>0</v>
      </c>
      <c r="AV96" s="139">
        <f>'1.1 - Šachta'!J35</f>
        <v>0</v>
      </c>
      <c r="AW96" s="139">
        <f>'1.1 - Šachta'!J36</f>
        <v>0</v>
      </c>
      <c r="AX96" s="139">
        <f>'1.1 - Šachta'!J37</f>
        <v>0</v>
      </c>
      <c r="AY96" s="139">
        <f>'1.1 - Šachta'!J38</f>
        <v>0</v>
      </c>
      <c r="AZ96" s="139">
        <f>'1.1 - Šachta'!F35</f>
        <v>0</v>
      </c>
      <c r="BA96" s="139">
        <f>'1.1 - Šachta'!F36</f>
        <v>0</v>
      </c>
      <c r="BB96" s="139">
        <f>'1.1 - Šachta'!F37</f>
        <v>0</v>
      </c>
      <c r="BC96" s="139">
        <f>'1.1 - Šachta'!F38</f>
        <v>0</v>
      </c>
      <c r="BD96" s="141">
        <f>'1.1 - Šachta'!F39</f>
        <v>0</v>
      </c>
      <c r="BE96" s="4"/>
      <c r="BT96" s="142" t="s">
        <v>91</v>
      </c>
      <c r="BV96" s="142" t="s">
        <v>84</v>
      </c>
      <c r="BW96" s="142" t="s">
        <v>96</v>
      </c>
      <c r="BX96" s="142" t="s">
        <v>90</v>
      </c>
      <c r="CL96" s="142" t="s">
        <v>19</v>
      </c>
    </row>
    <row r="97" s="4" customFormat="1" ht="16.5" customHeight="1">
      <c r="A97" s="133" t="s">
        <v>92</v>
      </c>
      <c r="B97" s="71"/>
      <c r="C97" s="134"/>
      <c r="D97" s="134"/>
      <c r="E97" s="135" t="s">
        <v>97</v>
      </c>
      <c r="F97" s="135"/>
      <c r="G97" s="135"/>
      <c r="H97" s="135"/>
      <c r="I97" s="135"/>
      <c r="J97" s="134"/>
      <c r="K97" s="135" t="s">
        <v>98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'1.2 - Štola'!J32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95</v>
      </c>
      <c r="AR97" s="73"/>
      <c r="AS97" s="138">
        <v>0</v>
      </c>
      <c r="AT97" s="139">
        <f>ROUND(SUM(AV97:AW97),2)</f>
        <v>0</v>
      </c>
      <c r="AU97" s="140">
        <f>'1.2 - Štola'!P134</f>
        <v>0</v>
      </c>
      <c r="AV97" s="139">
        <f>'1.2 - Štola'!J35</f>
        <v>0</v>
      </c>
      <c r="AW97" s="139">
        <f>'1.2 - Štola'!J36</f>
        <v>0</v>
      </c>
      <c r="AX97" s="139">
        <f>'1.2 - Štola'!J37</f>
        <v>0</v>
      </c>
      <c r="AY97" s="139">
        <f>'1.2 - Štola'!J38</f>
        <v>0</v>
      </c>
      <c r="AZ97" s="139">
        <f>'1.2 - Štola'!F35</f>
        <v>0</v>
      </c>
      <c r="BA97" s="139">
        <f>'1.2 - Štola'!F36</f>
        <v>0</v>
      </c>
      <c r="BB97" s="139">
        <f>'1.2 - Štola'!F37</f>
        <v>0</v>
      </c>
      <c r="BC97" s="139">
        <f>'1.2 - Štola'!F38</f>
        <v>0</v>
      </c>
      <c r="BD97" s="141">
        <f>'1.2 - Štola'!F39</f>
        <v>0</v>
      </c>
      <c r="BE97" s="4"/>
      <c r="BT97" s="142" t="s">
        <v>91</v>
      </c>
      <c r="BV97" s="142" t="s">
        <v>84</v>
      </c>
      <c r="BW97" s="142" t="s">
        <v>99</v>
      </c>
      <c r="BX97" s="142" t="s">
        <v>90</v>
      </c>
      <c r="CL97" s="142" t="s">
        <v>19</v>
      </c>
    </row>
    <row r="98" s="4" customFormat="1" ht="16.5" customHeight="1">
      <c r="A98" s="133" t="s">
        <v>92</v>
      </c>
      <c r="B98" s="71"/>
      <c r="C98" s="134"/>
      <c r="D98" s="134"/>
      <c r="E98" s="135" t="s">
        <v>100</v>
      </c>
      <c r="F98" s="135"/>
      <c r="G98" s="135"/>
      <c r="H98" s="135"/>
      <c r="I98" s="135"/>
      <c r="J98" s="134"/>
      <c r="K98" s="135" t="s">
        <v>101</v>
      </c>
      <c r="L98" s="135"/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'1.3 - Injekční clona'!J32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95</v>
      </c>
      <c r="AR98" s="73"/>
      <c r="AS98" s="138">
        <v>0</v>
      </c>
      <c r="AT98" s="139">
        <f>ROUND(SUM(AV98:AW98),2)</f>
        <v>0</v>
      </c>
      <c r="AU98" s="140">
        <f>'1.3 - Injekční clona'!P126</f>
        <v>0</v>
      </c>
      <c r="AV98" s="139">
        <f>'1.3 - Injekční clona'!J35</f>
        <v>0</v>
      </c>
      <c r="AW98" s="139">
        <f>'1.3 - Injekční clona'!J36</f>
        <v>0</v>
      </c>
      <c r="AX98" s="139">
        <f>'1.3 - Injekční clona'!J37</f>
        <v>0</v>
      </c>
      <c r="AY98" s="139">
        <f>'1.3 - Injekční clona'!J38</f>
        <v>0</v>
      </c>
      <c r="AZ98" s="139">
        <f>'1.3 - Injekční clona'!F35</f>
        <v>0</v>
      </c>
      <c r="BA98" s="139">
        <f>'1.3 - Injekční clona'!F36</f>
        <v>0</v>
      </c>
      <c r="BB98" s="139">
        <f>'1.3 - Injekční clona'!F37</f>
        <v>0</v>
      </c>
      <c r="BC98" s="139">
        <f>'1.3 - Injekční clona'!F38</f>
        <v>0</v>
      </c>
      <c r="BD98" s="141">
        <f>'1.3 - Injekční clona'!F39</f>
        <v>0</v>
      </c>
      <c r="BE98" s="4"/>
      <c r="BT98" s="142" t="s">
        <v>91</v>
      </c>
      <c r="BV98" s="142" t="s">
        <v>84</v>
      </c>
      <c r="BW98" s="142" t="s">
        <v>102</v>
      </c>
      <c r="BX98" s="142" t="s">
        <v>90</v>
      </c>
      <c r="CL98" s="142" t="s">
        <v>19</v>
      </c>
    </row>
    <row r="99" s="7" customFormat="1" ht="16.5" customHeight="1">
      <c r="A99" s="7"/>
      <c r="B99" s="120"/>
      <c r="C99" s="121"/>
      <c r="D99" s="122" t="s">
        <v>103</v>
      </c>
      <c r="E99" s="122"/>
      <c r="F99" s="122"/>
      <c r="G99" s="122"/>
      <c r="H99" s="122"/>
      <c r="I99" s="123"/>
      <c r="J99" s="122" t="s">
        <v>104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ROUND(SUM(AG100:AG101),2)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88</v>
      </c>
      <c r="AR99" s="127"/>
      <c r="AS99" s="128">
        <f>ROUND(SUM(AS100:AS101),2)</f>
        <v>0</v>
      </c>
      <c r="AT99" s="129">
        <f>ROUND(SUM(AV99:AW99),2)</f>
        <v>0</v>
      </c>
      <c r="AU99" s="130">
        <f>ROUND(SUM(AU100:AU101),5)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ROUND(SUM(AZ100:AZ101),2)</f>
        <v>0</v>
      </c>
      <c r="BA99" s="129">
        <f>ROUND(SUM(BA100:BA101),2)</f>
        <v>0</v>
      </c>
      <c r="BB99" s="129">
        <f>ROUND(SUM(BB100:BB101),2)</f>
        <v>0</v>
      </c>
      <c r="BC99" s="129">
        <f>ROUND(SUM(BC100:BC101),2)</f>
        <v>0</v>
      </c>
      <c r="BD99" s="131">
        <f>ROUND(SUM(BD100:BD101),2)</f>
        <v>0</v>
      </c>
      <c r="BE99" s="7"/>
      <c r="BS99" s="132" t="s">
        <v>81</v>
      </c>
      <c r="BT99" s="132" t="s">
        <v>89</v>
      </c>
      <c r="BU99" s="132" t="s">
        <v>83</v>
      </c>
      <c r="BV99" s="132" t="s">
        <v>84</v>
      </c>
      <c r="BW99" s="132" t="s">
        <v>105</v>
      </c>
      <c r="BX99" s="132" t="s">
        <v>5</v>
      </c>
      <c r="CL99" s="132" t="s">
        <v>19</v>
      </c>
      <c r="CM99" s="132" t="s">
        <v>91</v>
      </c>
    </row>
    <row r="100" s="4" customFormat="1" ht="16.5" customHeight="1">
      <c r="A100" s="133" t="s">
        <v>92</v>
      </c>
      <c r="B100" s="71"/>
      <c r="C100" s="134"/>
      <c r="D100" s="134"/>
      <c r="E100" s="135" t="s">
        <v>93</v>
      </c>
      <c r="F100" s="135"/>
      <c r="G100" s="135"/>
      <c r="H100" s="135"/>
      <c r="I100" s="135"/>
      <c r="J100" s="134"/>
      <c r="K100" s="135" t="s">
        <v>106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'1.1 - Zajištění svahu - š...'!J32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95</v>
      </c>
      <c r="AR100" s="73"/>
      <c r="AS100" s="138">
        <v>0</v>
      </c>
      <c r="AT100" s="139">
        <f>ROUND(SUM(AV100:AW100),2)</f>
        <v>0</v>
      </c>
      <c r="AU100" s="140">
        <f>'1.1 - Zajištění svahu - š...'!P128</f>
        <v>0</v>
      </c>
      <c r="AV100" s="139">
        <f>'1.1 - Zajištění svahu - š...'!J35</f>
        <v>0</v>
      </c>
      <c r="AW100" s="139">
        <f>'1.1 - Zajištění svahu - š...'!J36</f>
        <v>0</v>
      </c>
      <c r="AX100" s="139">
        <f>'1.1 - Zajištění svahu - š...'!J37</f>
        <v>0</v>
      </c>
      <c r="AY100" s="139">
        <f>'1.1 - Zajištění svahu - š...'!J38</f>
        <v>0</v>
      </c>
      <c r="AZ100" s="139">
        <f>'1.1 - Zajištění svahu - š...'!F35</f>
        <v>0</v>
      </c>
      <c r="BA100" s="139">
        <f>'1.1 - Zajištění svahu - š...'!F36</f>
        <v>0</v>
      </c>
      <c r="BB100" s="139">
        <f>'1.1 - Zajištění svahu - š...'!F37</f>
        <v>0</v>
      </c>
      <c r="BC100" s="139">
        <f>'1.1 - Zajištění svahu - š...'!F38</f>
        <v>0</v>
      </c>
      <c r="BD100" s="141">
        <f>'1.1 - Zajištění svahu - š...'!F39</f>
        <v>0</v>
      </c>
      <c r="BE100" s="4"/>
      <c r="BT100" s="142" t="s">
        <v>91</v>
      </c>
      <c r="BV100" s="142" t="s">
        <v>84</v>
      </c>
      <c r="BW100" s="142" t="s">
        <v>107</v>
      </c>
      <c r="BX100" s="142" t="s">
        <v>105</v>
      </c>
      <c r="CL100" s="142" t="s">
        <v>19</v>
      </c>
    </row>
    <row r="101" s="4" customFormat="1" ht="16.5" customHeight="1">
      <c r="A101" s="133" t="s">
        <v>92</v>
      </c>
      <c r="B101" s="71"/>
      <c r="C101" s="134"/>
      <c r="D101" s="134"/>
      <c r="E101" s="135" t="s">
        <v>97</v>
      </c>
      <c r="F101" s="135"/>
      <c r="G101" s="135"/>
      <c r="H101" s="135"/>
      <c r="I101" s="135"/>
      <c r="J101" s="134"/>
      <c r="K101" s="135" t="s">
        <v>108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'1.2 - Zajištění svahu - zeď'!J32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95</v>
      </c>
      <c r="AR101" s="73"/>
      <c r="AS101" s="138">
        <v>0</v>
      </c>
      <c r="AT101" s="139">
        <f>ROUND(SUM(AV101:AW101),2)</f>
        <v>0</v>
      </c>
      <c r="AU101" s="140">
        <f>'1.2 - Zajištění svahu - zeď'!P134</f>
        <v>0</v>
      </c>
      <c r="AV101" s="139">
        <f>'1.2 - Zajištění svahu - zeď'!J35</f>
        <v>0</v>
      </c>
      <c r="AW101" s="139">
        <f>'1.2 - Zajištění svahu - zeď'!J36</f>
        <v>0</v>
      </c>
      <c r="AX101" s="139">
        <f>'1.2 - Zajištění svahu - zeď'!J37</f>
        <v>0</v>
      </c>
      <c r="AY101" s="139">
        <f>'1.2 - Zajištění svahu - zeď'!J38</f>
        <v>0</v>
      </c>
      <c r="AZ101" s="139">
        <f>'1.2 - Zajištění svahu - zeď'!F35</f>
        <v>0</v>
      </c>
      <c r="BA101" s="139">
        <f>'1.2 - Zajištění svahu - zeď'!F36</f>
        <v>0</v>
      </c>
      <c r="BB101" s="139">
        <f>'1.2 - Zajištění svahu - zeď'!F37</f>
        <v>0</v>
      </c>
      <c r="BC101" s="139">
        <f>'1.2 - Zajištění svahu - zeď'!F38</f>
        <v>0</v>
      </c>
      <c r="BD101" s="141">
        <f>'1.2 - Zajištění svahu - zeď'!F39</f>
        <v>0</v>
      </c>
      <c r="BE101" s="4"/>
      <c r="BT101" s="142" t="s">
        <v>91</v>
      </c>
      <c r="BV101" s="142" t="s">
        <v>84</v>
      </c>
      <c r="BW101" s="142" t="s">
        <v>109</v>
      </c>
      <c r="BX101" s="142" t="s">
        <v>105</v>
      </c>
      <c r="CL101" s="142" t="s">
        <v>19</v>
      </c>
    </row>
    <row r="102" s="7" customFormat="1" ht="16.5" customHeight="1">
      <c r="A102" s="133" t="s">
        <v>92</v>
      </c>
      <c r="B102" s="120"/>
      <c r="C102" s="121"/>
      <c r="D102" s="122" t="s">
        <v>110</v>
      </c>
      <c r="E102" s="122"/>
      <c r="F102" s="122"/>
      <c r="G102" s="122"/>
      <c r="H102" s="122"/>
      <c r="I102" s="123"/>
      <c r="J102" s="122" t="s">
        <v>111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'SO03 - Osvětlení'!J30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88</v>
      </c>
      <c r="AR102" s="127"/>
      <c r="AS102" s="128">
        <v>0</v>
      </c>
      <c r="AT102" s="129">
        <f>ROUND(SUM(AV102:AW102),2)</f>
        <v>0</v>
      </c>
      <c r="AU102" s="130">
        <f>'SO03 - Osvětlení'!P124</f>
        <v>0</v>
      </c>
      <c r="AV102" s="129">
        <f>'SO03 - Osvětlení'!J33</f>
        <v>0</v>
      </c>
      <c r="AW102" s="129">
        <f>'SO03 - Osvětlení'!J34</f>
        <v>0</v>
      </c>
      <c r="AX102" s="129">
        <f>'SO03 - Osvětlení'!J35</f>
        <v>0</v>
      </c>
      <c r="AY102" s="129">
        <f>'SO03 - Osvětlení'!J36</f>
        <v>0</v>
      </c>
      <c r="AZ102" s="129">
        <f>'SO03 - Osvětlení'!F33</f>
        <v>0</v>
      </c>
      <c r="BA102" s="129">
        <f>'SO03 - Osvětlení'!F34</f>
        <v>0</v>
      </c>
      <c r="BB102" s="129">
        <f>'SO03 - Osvětlení'!F35</f>
        <v>0</v>
      </c>
      <c r="BC102" s="129">
        <f>'SO03 - Osvětlení'!F36</f>
        <v>0</v>
      </c>
      <c r="BD102" s="131">
        <f>'SO03 - Osvětlení'!F37</f>
        <v>0</v>
      </c>
      <c r="BE102" s="7"/>
      <c r="BT102" s="132" t="s">
        <v>89</v>
      </c>
      <c r="BV102" s="132" t="s">
        <v>84</v>
      </c>
      <c r="BW102" s="132" t="s">
        <v>112</v>
      </c>
      <c r="BX102" s="132" t="s">
        <v>5</v>
      </c>
      <c r="CL102" s="132" t="s">
        <v>19</v>
      </c>
      <c r="CM102" s="132" t="s">
        <v>91</v>
      </c>
    </row>
    <row r="103" s="7" customFormat="1" ht="16.5" customHeight="1">
      <c r="A103" s="133" t="s">
        <v>92</v>
      </c>
      <c r="B103" s="120"/>
      <c r="C103" s="121"/>
      <c r="D103" s="122" t="s">
        <v>113</v>
      </c>
      <c r="E103" s="122"/>
      <c r="F103" s="122"/>
      <c r="G103" s="122"/>
      <c r="H103" s="122"/>
      <c r="I103" s="123"/>
      <c r="J103" s="122" t="s">
        <v>114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5">
        <f>'SO04 - Inženýrské sítě'!J30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88</v>
      </c>
      <c r="AR103" s="127"/>
      <c r="AS103" s="128">
        <v>0</v>
      </c>
      <c r="AT103" s="129">
        <f>ROUND(SUM(AV103:AW103),2)</f>
        <v>0</v>
      </c>
      <c r="AU103" s="130">
        <f>'SO04 - Inženýrské sítě'!P130</f>
        <v>0</v>
      </c>
      <c r="AV103" s="129">
        <f>'SO04 - Inženýrské sítě'!J33</f>
        <v>0</v>
      </c>
      <c r="AW103" s="129">
        <f>'SO04 - Inženýrské sítě'!J34</f>
        <v>0</v>
      </c>
      <c r="AX103" s="129">
        <f>'SO04 - Inženýrské sítě'!J35</f>
        <v>0</v>
      </c>
      <c r="AY103" s="129">
        <f>'SO04 - Inženýrské sítě'!J36</f>
        <v>0</v>
      </c>
      <c r="AZ103" s="129">
        <f>'SO04 - Inženýrské sítě'!F33</f>
        <v>0</v>
      </c>
      <c r="BA103" s="129">
        <f>'SO04 - Inženýrské sítě'!F34</f>
        <v>0</v>
      </c>
      <c r="BB103" s="129">
        <f>'SO04 - Inženýrské sítě'!F35</f>
        <v>0</v>
      </c>
      <c r="BC103" s="129">
        <f>'SO04 - Inženýrské sítě'!F36</f>
        <v>0</v>
      </c>
      <c r="BD103" s="131">
        <f>'SO04 - Inženýrské sítě'!F37</f>
        <v>0</v>
      </c>
      <c r="BE103" s="7"/>
      <c r="BT103" s="132" t="s">
        <v>89</v>
      </c>
      <c r="BV103" s="132" t="s">
        <v>84</v>
      </c>
      <c r="BW103" s="132" t="s">
        <v>115</v>
      </c>
      <c r="BX103" s="132" t="s">
        <v>5</v>
      </c>
      <c r="CL103" s="132" t="s">
        <v>19</v>
      </c>
      <c r="CM103" s="132" t="s">
        <v>91</v>
      </c>
    </row>
    <row r="104" s="7" customFormat="1" ht="16.5" customHeight="1">
      <c r="A104" s="133" t="s">
        <v>92</v>
      </c>
      <c r="B104" s="120"/>
      <c r="C104" s="121"/>
      <c r="D104" s="122" t="s">
        <v>116</v>
      </c>
      <c r="E104" s="122"/>
      <c r="F104" s="122"/>
      <c r="G104" s="122"/>
      <c r="H104" s="122"/>
      <c r="I104" s="123"/>
      <c r="J104" s="122" t="s">
        <v>117</v>
      </c>
      <c r="K104" s="122"/>
      <c r="L104" s="122"/>
      <c r="M104" s="122"/>
      <c r="N104" s="122"/>
      <c r="O104" s="122"/>
      <c r="P104" s="122"/>
      <c r="Q104" s="122"/>
      <c r="R104" s="122"/>
      <c r="S104" s="122"/>
      <c r="T104" s="122"/>
      <c r="U104" s="122"/>
      <c r="V104" s="122"/>
      <c r="W104" s="122"/>
      <c r="X104" s="122"/>
      <c r="Y104" s="122"/>
      <c r="Z104" s="122"/>
      <c r="AA104" s="122"/>
      <c r="AB104" s="122"/>
      <c r="AC104" s="122"/>
      <c r="AD104" s="122"/>
      <c r="AE104" s="122"/>
      <c r="AF104" s="122"/>
      <c r="AG104" s="125">
        <f>'VON - Vedlejší rozpočtové...'!J30</f>
        <v>0</v>
      </c>
      <c r="AH104" s="123"/>
      <c r="AI104" s="123"/>
      <c r="AJ104" s="123"/>
      <c r="AK104" s="123"/>
      <c r="AL104" s="123"/>
      <c r="AM104" s="123"/>
      <c r="AN104" s="125">
        <f>SUM(AG104,AT104)</f>
        <v>0</v>
      </c>
      <c r="AO104" s="123"/>
      <c r="AP104" s="123"/>
      <c r="AQ104" s="126" t="s">
        <v>88</v>
      </c>
      <c r="AR104" s="127"/>
      <c r="AS104" s="143">
        <v>0</v>
      </c>
      <c r="AT104" s="144">
        <f>ROUND(SUM(AV104:AW104),2)</f>
        <v>0</v>
      </c>
      <c r="AU104" s="145">
        <f>'VON - Vedlejší rozpočtové...'!P121</f>
        <v>0</v>
      </c>
      <c r="AV104" s="144">
        <f>'VON - Vedlejší rozpočtové...'!J33</f>
        <v>0</v>
      </c>
      <c r="AW104" s="144">
        <f>'VON - Vedlejší rozpočtové...'!J34</f>
        <v>0</v>
      </c>
      <c r="AX104" s="144">
        <f>'VON - Vedlejší rozpočtové...'!J35</f>
        <v>0</v>
      </c>
      <c r="AY104" s="144">
        <f>'VON - Vedlejší rozpočtové...'!J36</f>
        <v>0</v>
      </c>
      <c r="AZ104" s="144">
        <f>'VON - Vedlejší rozpočtové...'!F33</f>
        <v>0</v>
      </c>
      <c r="BA104" s="144">
        <f>'VON - Vedlejší rozpočtové...'!F34</f>
        <v>0</v>
      </c>
      <c r="BB104" s="144">
        <f>'VON - Vedlejší rozpočtové...'!F35</f>
        <v>0</v>
      </c>
      <c r="BC104" s="144">
        <f>'VON - Vedlejší rozpočtové...'!F36</f>
        <v>0</v>
      </c>
      <c r="BD104" s="146">
        <f>'VON - Vedlejší rozpočtové...'!F37</f>
        <v>0</v>
      </c>
      <c r="BE104" s="7"/>
      <c r="BT104" s="132" t="s">
        <v>89</v>
      </c>
      <c r="BV104" s="132" t="s">
        <v>84</v>
      </c>
      <c r="BW104" s="132" t="s">
        <v>118</v>
      </c>
      <c r="BX104" s="132" t="s">
        <v>5</v>
      </c>
      <c r="CL104" s="132" t="s">
        <v>19</v>
      </c>
      <c r="CM104" s="132" t="s">
        <v>91</v>
      </c>
    </row>
    <row r="105" s="2" customFormat="1" ht="30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F105" s="41"/>
      <c r="AG105" s="41"/>
      <c r="AH105" s="41"/>
      <c r="AI105" s="41"/>
      <c r="AJ105" s="41"/>
      <c r="AK105" s="41"/>
      <c r="AL105" s="41"/>
      <c r="AM105" s="41"/>
      <c r="AN105" s="41"/>
      <c r="AO105" s="41"/>
      <c r="AP105" s="41"/>
      <c r="AQ105" s="41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45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</row>
  </sheetData>
  <sheetProtection sheet="1" formatColumns="0" formatRows="0" objects="1" scenarios="1" spinCount="100000" saltValue="oKnlZUWmK78Tot9W/lD042ewclQ1/BaQz2G7TvgXCMgBiBhNcJNLv8pachWr9gyTtY9Z/p1nkfh+VO2krkgEhg==" hashValue="Fbf0Pz8qS9WNDv1RmqihcQSajfeUQLLgsRNm5K3z2PjTGIkbTfivxBpdGNbLmKl91X9v3rauOfaopwpn2uarFA==" algorithmName="SHA-512" password="CC35"/>
  <mergeCells count="78">
    <mergeCell ref="C92:G92"/>
    <mergeCell ref="D95:H95"/>
    <mergeCell ref="D102:H102"/>
    <mergeCell ref="D103:H103"/>
    <mergeCell ref="D99:H99"/>
    <mergeCell ref="D104:H104"/>
    <mergeCell ref="E101:I101"/>
    <mergeCell ref="E98:I98"/>
    <mergeCell ref="E100:I100"/>
    <mergeCell ref="E97:I97"/>
    <mergeCell ref="E96:I96"/>
    <mergeCell ref="I92:AF92"/>
    <mergeCell ref="J104:AF104"/>
    <mergeCell ref="J102:AF102"/>
    <mergeCell ref="J99:AF99"/>
    <mergeCell ref="J95:AF95"/>
    <mergeCell ref="J103:AF103"/>
    <mergeCell ref="K98:AF98"/>
    <mergeCell ref="K101:AF101"/>
    <mergeCell ref="K100:AF100"/>
    <mergeCell ref="K96:AF96"/>
    <mergeCell ref="K97:AF97"/>
    <mergeCell ref="L85:AJ8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103:AM103"/>
    <mergeCell ref="AG102:AM102"/>
    <mergeCell ref="AG92:AM92"/>
    <mergeCell ref="AG97:AM97"/>
    <mergeCell ref="AG101:AM101"/>
    <mergeCell ref="AG100:AM100"/>
    <mergeCell ref="AG95:AM95"/>
    <mergeCell ref="AG104:AM104"/>
    <mergeCell ref="AG98:AM98"/>
    <mergeCell ref="AG99:AM99"/>
    <mergeCell ref="AG96:AM96"/>
    <mergeCell ref="AM87:AN87"/>
    <mergeCell ref="AM89:AP89"/>
    <mergeCell ref="AM90:AP90"/>
    <mergeCell ref="AN100:AP100"/>
    <mergeCell ref="AN103:AP103"/>
    <mergeCell ref="AN102:AP102"/>
    <mergeCell ref="AN104:AP104"/>
    <mergeCell ref="AN98:AP98"/>
    <mergeCell ref="AN92:AP92"/>
    <mergeCell ref="AN101:AP101"/>
    <mergeCell ref="AN99:AP99"/>
    <mergeCell ref="AN95:AP95"/>
    <mergeCell ref="AN96:AP96"/>
    <mergeCell ref="AN97:AP97"/>
    <mergeCell ref="AS89:AT91"/>
    <mergeCell ref="AG94:AM94"/>
    <mergeCell ref="AN94:AP94"/>
  </mergeCells>
  <hyperlinks>
    <hyperlink ref="A96" location="'1.1 - Šachta'!C2" display="/"/>
    <hyperlink ref="A97" location="'1.2 - Štola'!C2" display="/"/>
    <hyperlink ref="A98" location="'1.3 - Injekční clona'!C2" display="/"/>
    <hyperlink ref="A100" location="'1.1 - Zajištění svahu - š...'!C2" display="/"/>
    <hyperlink ref="A101" location="'1.2 - Zajištění svahu - zeď'!C2" display="/"/>
    <hyperlink ref="A102" location="'SO03 - Osvětlení'!C2" display="/"/>
    <hyperlink ref="A103" location="'SO04 - Inženýrské sítě'!C2" display="/"/>
    <hyperlink ref="A104" location="'VO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10. 12. 2023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">
        <v>28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29</v>
      </c>
      <c r="F17" s="39"/>
      <c r="G17" s="39"/>
      <c r="H17" s="39"/>
      <c r="I17" s="151" t="s">
        <v>30</v>
      </c>
      <c r="J17" s="142" t="s">
        <v>31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30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27</v>
      </c>
      <c r="J22" s="142" t="s">
        <v>35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36</v>
      </c>
      <c r="F23" s="39"/>
      <c r="G23" s="39"/>
      <c r="H23" s="39"/>
      <c r="I23" s="151" t="s">
        <v>30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39</v>
      </c>
      <c r="E25" s="39"/>
      <c r="F25" s="39"/>
      <c r="G25" s="39"/>
      <c r="H25" s="39"/>
      <c r="I25" s="151" t="s">
        <v>27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30</v>
      </c>
      <c r="J26" s="142" t="s">
        <v>37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ROUND(J138,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ROUND((SUM(BE138:BE709)),  2)</f>
        <v>0</v>
      </c>
      <c r="G35" s="39"/>
      <c r="H35" s="39"/>
      <c r="I35" s="165">
        <v>0.20999999999999999</v>
      </c>
      <c r="J35" s="164">
        <f>ROUND(((SUM(BE138:BE709))*I35),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ROUND((SUM(BF138:BF709)),  2)</f>
        <v>0</v>
      </c>
      <c r="G36" s="39"/>
      <c r="H36" s="39"/>
      <c r="I36" s="165">
        <v>0.14999999999999999</v>
      </c>
      <c r="J36" s="164">
        <f>ROUND(((SUM(BF138:BF709))*I36),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ROUND((SUM(BG138:BG709)),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ROUND((SUM(BH138:BH709)),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ROUND((SUM(BI138:BI709)),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1.1 - Šachta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VD Lipno I</v>
      </c>
      <c r="G91" s="41"/>
      <c r="H91" s="41"/>
      <c r="I91" s="33" t="s">
        <v>24</v>
      </c>
      <c r="J91" s="80" t="str">
        <f>IF(J14="","",J14)</f>
        <v>10. 12. 2023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>Povodí Vltavy, státní podnik</v>
      </c>
      <c r="G93" s="41"/>
      <c r="H93" s="41"/>
      <c r="I93" s="33" t="s">
        <v>34</v>
      </c>
      <c r="J93" s="37" t="str">
        <f>E23</f>
        <v>VODNÍ DÍLA - TBD a.s.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39</v>
      </c>
      <c r="J94" s="37" t="str">
        <f>E26</f>
        <v>VODNÍ DÍLA - TBD a.s.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127</v>
      </c>
      <c r="D98" s="41"/>
      <c r="E98" s="41"/>
      <c r="F98" s="41"/>
      <c r="G98" s="41"/>
      <c r="H98" s="41"/>
      <c r="I98" s="41"/>
      <c r="J98" s="111">
        <f>J138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J139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J140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J194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J246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J402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134</v>
      </c>
      <c r="E104" s="197"/>
      <c r="F104" s="197"/>
      <c r="G104" s="197"/>
      <c r="H104" s="197"/>
      <c r="I104" s="197"/>
      <c r="J104" s="198">
        <f>J409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135</v>
      </c>
      <c r="E105" s="197"/>
      <c r="F105" s="197"/>
      <c r="G105" s="197"/>
      <c r="H105" s="197"/>
      <c r="I105" s="197"/>
      <c r="J105" s="198">
        <f>J447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136</v>
      </c>
      <c r="E106" s="197"/>
      <c r="F106" s="197"/>
      <c r="G106" s="197"/>
      <c r="H106" s="197"/>
      <c r="I106" s="197"/>
      <c r="J106" s="198">
        <f>J458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137</v>
      </c>
      <c r="E107" s="197"/>
      <c r="F107" s="197"/>
      <c r="G107" s="197"/>
      <c r="H107" s="197"/>
      <c r="I107" s="197"/>
      <c r="J107" s="198">
        <f>J483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138</v>
      </c>
      <c r="E108" s="197"/>
      <c r="F108" s="197"/>
      <c r="G108" s="197"/>
      <c r="H108" s="197"/>
      <c r="I108" s="197"/>
      <c r="J108" s="198">
        <f>J493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139</v>
      </c>
      <c r="E109" s="192"/>
      <c r="F109" s="192"/>
      <c r="G109" s="192"/>
      <c r="H109" s="192"/>
      <c r="I109" s="192"/>
      <c r="J109" s="193">
        <f>J497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140</v>
      </c>
      <c r="E110" s="197"/>
      <c r="F110" s="197"/>
      <c r="G110" s="197"/>
      <c r="H110" s="197"/>
      <c r="I110" s="197"/>
      <c r="J110" s="198">
        <f>J498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141</v>
      </c>
      <c r="E111" s="197"/>
      <c r="F111" s="197"/>
      <c r="G111" s="197"/>
      <c r="H111" s="197"/>
      <c r="I111" s="197"/>
      <c r="J111" s="198">
        <f>J525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142</v>
      </c>
      <c r="E112" s="197"/>
      <c r="F112" s="197"/>
      <c r="G112" s="197"/>
      <c r="H112" s="197"/>
      <c r="I112" s="197"/>
      <c r="J112" s="198">
        <f>J568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143</v>
      </c>
      <c r="E113" s="197"/>
      <c r="F113" s="197"/>
      <c r="G113" s="197"/>
      <c r="H113" s="197"/>
      <c r="I113" s="197"/>
      <c r="J113" s="198">
        <f>J580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144</v>
      </c>
      <c r="E114" s="197"/>
      <c r="F114" s="197"/>
      <c r="G114" s="197"/>
      <c r="H114" s="197"/>
      <c r="I114" s="197"/>
      <c r="J114" s="198">
        <f>J631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4"/>
      <c r="D115" s="196" t="s">
        <v>145</v>
      </c>
      <c r="E115" s="197"/>
      <c r="F115" s="197"/>
      <c r="G115" s="197"/>
      <c r="H115" s="197"/>
      <c r="I115" s="197"/>
      <c r="J115" s="198">
        <f>J662</f>
        <v>0</v>
      </c>
      <c r="K115" s="13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4"/>
      <c r="D116" s="196" t="s">
        <v>146</v>
      </c>
      <c r="E116" s="197"/>
      <c r="F116" s="197"/>
      <c r="G116" s="197"/>
      <c r="H116" s="197"/>
      <c r="I116" s="197"/>
      <c r="J116" s="198">
        <f>J694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147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4" t="str">
        <f>E7</f>
        <v>VD Lipno I - levobřežní vstup do hráze_DPS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" customFormat="1" ht="12" customHeight="1">
      <c r="B127" s="22"/>
      <c r="C127" s="33" t="s">
        <v>120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39"/>
      <c r="B128" s="40"/>
      <c r="C128" s="41"/>
      <c r="D128" s="41"/>
      <c r="E128" s="184" t="s">
        <v>121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122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E11</f>
        <v>1.1 - Šachta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22</v>
      </c>
      <c r="D132" s="41"/>
      <c r="E132" s="41"/>
      <c r="F132" s="28" t="str">
        <f>F14</f>
        <v>VD Lipno I</v>
      </c>
      <c r="G132" s="41"/>
      <c r="H132" s="41"/>
      <c r="I132" s="33" t="s">
        <v>24</v>
      </c>
      <c r="J132" s="80" t="str">
        <f>IF(J14="","",J14)</f>
        <v>10. 12. 2023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5.65" customHeight="1">
      <c r="A134" s="39"/>
      <c r="B134" s="40"/>
      <c r="C134" s="33" t="s">
        <v>26</v>
      </c>
      <c r="D134" s="41"/>
      <c r="E134" s="41"/>
      <c r="F134" s="28" t="str">
        <f>E17</f>
        <v>Povodí Vltavy, státní podnik</v>
      </c>
      <c r="G134" s="41"/>
      <c r="H134" s="41"/>
      <c r="I134" s="33" t="s">
        <v>34</v>
      </c>
      <c r="J134" s="37" t="str">
        <f>E23</f>
        <v>VODNÍ DÍLA - TBD a.s.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5.65" customHeight="1">
      <c r="A135" s="39"/>
      <c r="B135" s="40"/>
      <c r="C135" s="33" t="s">
        <v>32</v>
      </c>
      <c r="D135" s="41"/>
      <c r="E135" s="41"/>
      <c r="F135" s="28" t="str">
        <f>IF(E20="","",E20)</f>
        <v>Vyplň údaj</v>
      </c>
      <c r="G135" s="41"/>
      <c r="H135" s="41"/>
      <c r="I135" s="33" t="s">
        <v>39</v>
      </c>
      <c r="J135" s="37" t="str">
        <f>E26</f>
        <v>VODNÍ DÍLA - TBD a.s.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0"/>
      <c r="B137" s="201"/>
      <c r="C137" s="202" t="s">
        <v>148</v>
      </c>
      <c r="D137" s="203" t="s">
        <v>67</v>
      </c>
      <c r="E137" s="203" t="s">
        <v>63</v>
      </c>
      <c r="F137" s="203" t="s">
        <v>64</v>
      </c>
      <c r="G137" s="203" t="s">
        <v>149</v>
      </c>
      <c r="H137" s="203" t="s">
        <v>150</v>
      </c>
      <c r="I137" s="203" t="s">
        <v>151</v>
      </c>
      <c r="J137" s="203" t="s">
        <v>126</v>
      </c>
      <c r="K137" s="204" t="s">
        <v>152</v>
      </c>
      <c r="L137" s="205"/>
      <c r="M137" s="101" t="s">
        <v>1</v>
      </c>
      <c r="N137" s="102" t="s">
        <v>46</v>
      </c>
      <c r="O137" s="102" t="s">
        <v>153</v>
      </c>
      <c r="P137" s="102" t="s">
        <v>154</v>
      </c>
      <c r="Q137" s="102" t="s">
        <v>155</v>
      </c>
      <c r="R137" s="102" t="s">
        <v>156</v>
      </c>
      <c r="S137" s="102" t="s">
        <v>157</v>
      </c>
      <c r="T137" s="103" t="s">
        <v>158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9"/>
      <c r="B138" s="40"/>
      <c r="C138" s="108" t="s">
        <v>159</v>
      </c>
      <c r="D138" s="41"/>
      <c r="E138" s="41"/>
      <c r="F138" s="41"/>
      <c r="G138" s="41"/>
      <c r="H138" s="41"/>
      <c r="I138" s="41"/>
      <c r="J138" s="206">
        <f>BK138</f>
        <v>0</v>
      </c>
      <c r="K138" s="41"/>
      <c r="L138" s="45"/>
      <c r="M138" s="104"/>
      <c r="N138" s="207"/>
      <c r="O138" s="105"/>
      <c r="P138" s="208">
        <f>P139+P497</f>
        <v>0</v>
      </c>
      <c r="Q138" s="105"/>
      <c r="R138" s="208">
        <f>R139+R497</f>
        <v>174.65343584262399</v>
      </c>
      <c r="S138" s="105"/>
      <c r="T138" s="209">
        <f>T139+T497</f>
        <v>1.2488299999999999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81</v>
      </c>
      <c r="AU138" s="18" t="s">
        <v>128</v>
      </c>
      <c r="BK138" s="210">
        <f>BK139+BK497</f>
        <v>0</v>
      </c>
    </row>
    <row r="139" s="12" customFormat="1" ht="25.92" customHeight="1">
      <c r="A139" s="12"/>
      <c r="B139" s="211"/>
      <c r="C139" s="212"/>
      <c r="D139" s="213" t="s">
        <v>81</v>
      </c>
      <c r="E139" s="214" t="s">
        <v>160</v>
      </c>
      <c r="F139" s="214" t="s">
        <v>161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P140+P194+P246+P402+P409+P447+P458+P483+P493</f>
        <v>0</v>
      </c>
      <c r="Q139" s="219"/>
      <c r="R139" s="220">
        <f>R140+R194+R246+R402+R409+R447+R458+R483+R493</f>
        <v>169.710762582624</v>
      </c>
      <c r="S139" s="219"/>
      <c r="T139" s="221">
        <f>T140+T194+T246+T402+T409+T447+T458+T483+T493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89</v>
      </c>
      <c r="AT139" s="223" t="s">
        <v>81</v>
      </c>
      <c r="AU139" s="223" t="s">
        <v>82</v>
      </c>
      <c r="AY139" s="222" t="s">
        <v>162</v>
      </c>
      <c r="BK139" s="224">
        <f>BK140+BK194+BK246+BK402+BK409+BK447+BK458+BK483+BK493</f>
        <v>0</v>
      </c>
    </row>
    <row r="140" s="12" customFormat="1" ht="22.8" customHeight="1">
      <c r="A140" s="12"/>
      <c r="B140" s="211"/>
      <c r="C140" s="212"/>
      <c r="D140" s="213" t="s">
        <v>81</v>
      </c>
      <c r="E140" s="225" t="s">
        <v>89</v>
      </c>
      <c r="F140" s="225" t="s">
        <v>163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SUM(P141:P193)</f>
        <v>0</v>
      </c>
      <c r="Q140" s="219"/>
      <c r="R140" s="220">
        <f>SUM(R141:R193)</f>
        <v>2.3399683199999997</v>
      </c>
      <c r="S140" s="219"/>
      <c r="T140" s="221">
        <f>SUM(T141:T193)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89</v>
      </c>
      <c r="AT140" s="223" t="s">
        <v>81</v>
      </c>
      <c r="AU140" s="223" t="s">
        <v>89</v>
      </c>
      <c r="AY140" s="222" t="s">
        <v>162</v>
      </c>
      <c r="BK140" s="224">
        <f>SUM(BK141:BK193)</f>
        <v>0</v>
      </c>
    </row>
    <row r="141" s="2" customFormat="1" ht="24.15" customHeight="1">
      <c r="A141" s="39"/>
      <c r="B141" s="40"/>
      <c r="C141" s="227" t="s">
        <v>89</v>
      </c>
      <c r="D141" s="227" t="s">
        <v>164</v>
      </c>
      <c r="E141" s="228" t="s">
        <v>165</v>
      </c>
      <c r="F141" s="229" t="s">
        <v>166</v>
      </c>
      <c r="G141" s="230" t="s">
        <v>167</v>
      </c>
      <c r="H141" s="231">
        <v>1</v>
      </c>
      <c r="I141" s="232"/>
      <c r="J141" s="233">
        <f>ROUND(I141*H141,2)</f>
        <v>0</v>
      </c>
      <c r="K141" s="229" t="s">
        <v>1</v>
      </c>
      <c r="L141" s="45"/>
      <c r="M141" s="234" t="s">
        <v>1</v>
      </c>
      <c r="N141" s="235" t="s">
        <v>47</v>
      </c>
      <c r="O141" s="92"/>
      <c r="P141" s="236">
        <f>O141*H141</f>
        <v>0</v>
      </c>
      <c r="Q141" s="236">
        <v>0.028799999999999999</v>
      </c>
      <c r="R141" s="236">
        <f>Q141*H141</f>
        <v>0.028799999999999999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168</v>
      </c>
      <c r="AT141" s="238" t="s">
        <v>164</v>
      </c>
      <c r="AU141" s="238" t="s">
        <v>91</v>
      </c>
      <c r="AY141" s="18" t="s">
        <v>162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89</v>
      </c>
      <c r="BK141" s="239">
        <f>ROUND(I141*H141,2)</f>
        <v>0</v>
      </c>
      <c r="BL141" s="18" t="s">
        <v>168</v>
      </c>
      <c r="BM141" s="238" t="s">
        <v>169</v>
      </c>
    </row>
    <row r="142" s="2" customFormat="1">
      <c r="A142" s="39"/>
      <c r="B142" s="40"/>
      <c r="C142" s="41"/>
      <c r="D142" s="240" t="s">
        <v>170</v>
      </c>
      <c r="E142" s="41"/>
      <c r="F142" s="241" t="s">
        <v>166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170</v>
      </c>
      <c r="AU142" s="18" t="s">
        <v>91</v>
      </c>
    </row>
    <row r="143" s="2" customFormat="1" ht="16.5" customHeight="1">
      <c r="A143" s="39"/>
      <c r="B143" s="40"/>
      <c r="C143" s="227" t="s">
        <v>91</v>
      </c>
      <c r="D143" s="227" t="s">
        <v>164</v>
      </c>
      <c r="E143" s="228" t="s">
        <v>171</v>
      </c>
      <c r="F143" s="229" t="s">
        <v>172</v>
      </c>
      <c r="G143" s="230" t="s">
        <v>173</v>
      </c>
      <c r="H143" s="231">
        <v>23.414000000000001</v>
      </c>
      <c r="I143" s="232"/>
      <c r="J143" s="233">
        <f>ROUND(I143*H143,2)</f>
        <v>0</v>
      </c>
      <c r="K143" s="229" t="s">
        <v>174</v>
      </c>
      <c r="L143" s="45"/>
      <c r="M143" s="234" t="s">
        <v>1</v>
      </c>
      <c r="N143" s="235" t="s">
        <v>47</v>
      </c>
      <c r="O143" s="92"/>
      <c r="P143" s="236">
        <f>O143*H143</f>
        <v>0</v>
      </c>
      <c r="Q143" s="236">
        <v>4.0000000000000003E-05</v>
      </c>
      <c r="R143" s="236">
        <f>Q143*H143</f>
        <v>0.00093656000000000013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168</v>
      </c>
      <c r="AT143" s="238" t="s">
        <v>164</v>
      </c>
      <c r="AU143" s="238" t="s">
        <v>91</v>
      </c>
      <c r="AY143" s="18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89</v>
      </c>
      <c r="BK143" s="239">
        <f>ROUND(I143*H143,2)</f>
        <v>0</v>
      </c>
      <c r="BL143" s="18" t="s">
        <v>168</v>
      </c>
      <c r="BM143" s="238" t="s">
        <v>175</v>
      </c>
    </row>
    <row r="144" s="2" customFormat="1">
      <c r="A144" s="39"/>
      <c r="B144" s="40"/>
      <c r="C144" s="41"/>
      <c r="D144" s="240" t="s">
        <v>170</v>
      </c>
      <c r="E144" s="41"/>
      <c r="F144" s="241" t="s">
        <v>176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170</v>
      </c>
      <c r="AU144" s="18" t="s">
        <v>91</v>
      </c>
    </row>
    <row r="145" s="2" customFormat="1">
      <c r="A145" s="39"/>
      <c r="B145" s="40"/>
      <c r="C145" s="41"/>
      <c r="D145" s="245" t="s">
        <v>177</v>
      </c>
      <c r="E145" s="41"/>
      <c r="F145" s="246" t="s">
        <v>178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177</v>
      </c>
      <c r="AU145" s="18" t="s">
        <v>91</v>
      </c>
    </row>
    <row r="146" s="2" customFormat="1">
      <c r="A146" s="39"/>
      <c r="B146" s="40"/>
      <c r="C146" s="41"/>
      <c r="D146" s="240" t="s">
        <v>179</v>
      </c>
      <c r="E146" s="41"/>
      <c r="F146" s="247" t="s">
        <v>180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179</v>
      </c>
      <c r="AU146" s="18" t="s">
        <v>91</v>
      </c>
    </row>
    <row r="147" s="13" customFormat="1">
      <c r="A147" s="13"/>
      <c r="B147" s="248"/>
      <c r="C147" s="249"/>
      <c r="D147" s="240" t="s">
        <v>181</v>
      </c>
      <c r="E147" s="250" t="s">
        <v>1</v>
      </c>
      <c r="F147" s="251" t="s">
        <v>182</v>
      </c>
      <c r="G147" s="249"/>
      <c r="H147" s="250" t="s">
        <v>1</v>
      </c>
      <c r="I147" s="252"/>
      <c r="J147" s="249"/>
      <c r="K147" s="249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181</v>
      </c>
      <c r="AU147" s="257" t="s">
        <v>91</v>
      </c>
      <c r="AV147" s="13" t="s">
        <v>89</v>
      </c>
      <c r="AW147" s="13" t="s">
        <v>38</v>
      </c>
      <c r="AX147" s="13" t="s">
        <v>82</v>
      </c>
      <c r="AY147" s="257" t="s">
        <v>162</v>
      </c>
    </row>
    <row r="148" s="14" customFormat="1">
      <c r="A148" s="14"/>
      <c r="B148" s="258"/>
      <c r="C148" s="259"/>
      <c r="D148" s="240" t="s">
        <v>181</v>
      </c>
      <c r="E148" s="260" t="s">
        <v>1</v>
      </c>
      <c r="F148" s="261" t="s">
        <v>183</v>
      </c>
      <c r="G148" s="259"/>
      <c r="H148" s="262">
        <v>10.414</v>
      </c>
      <c r="I148" s="263"/>
      <c r="J148" s="259"/>
      <c r="K148" s="259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181</v>
      </c>
      <c r="AU148" s="268" t="s">
        <v>91</v>
      </c>
      <c r="AV148" s="14" t="s">
        <v>91</v>
      </c>
      <c r="AW148" s="14" t="s">
        <v>38</v>
      </c>
      <c r="AX148" s="14" t="s">
        <v>82</v>
      </c>
      <c r="AY148" s="268" t="s">
        <v>162</v>
      </c>
    </row>
    <row r="149" s="13" customFormat="1">
      <c r="A149" s="13"/>
      <c r="B149" s="248"/>
      <c r="C149" s="249"/>
      <c r="D149" s="240" t="s">
        <v>181</v>
      </c>
      <c r="E149" s="250" t="s">
        <v>1</v>
      </c>
      <c r="F149" s="251" t="s">
        <v>184</v>
      </c>
      <c r="G149" s="249"/>
      <c r="H149" s="250" t="s">
        <v>1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181</v>
      </c>
      <c r="AU149" s="257" t="s">
        <v>91</v>
      </c>
      <c r="AV149" s="13" t="s">
        <v>89</v>
      </c>
      <c r="AW149" s="13" t="s">
        <v>38</v>
      </c>
      <c r="AX149" s="13" t="s">
        <v>82</v>
      </c>
      <c r="AY149" s="257" t="s">
        <v>162</v>
      </c>
    </row>
    <row r="150" s="14" customFormat="1">
      <c r="A150" s="14"/>
      <c r="B150" s="258"/>
      <c r="C150" s="259"/>
      <c r="D150" s="240" t="s">
        <v>181</v>
      </c>
      <c r="E150" s="260" t="s">
        <v>1</v>
      </c>
      <c r="F150" s="261" t="s">
        <v>185</v>
      </c>
      <c r="G150" s="259"/>
      <c r="H150" s="262">
        <v>13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181</v>
      </c>
      <c r="AU150" s="268" t="s">
        <v>91</v>
      </c>
      <c r="AV150" s="14" t="s">
        <v>91</v>
      </c>
      <c r="AW150" s="14" t="s">
        <v>38</v>
      </c>
      <c r="AX150" s="14" t="s">
        <v>82</v>
      </c>
      <c r="AY150" s="268" t="s">
        <v>162</v>
      </c>
    </row>
    <row r="151" s="15" customFormat="1">
      <c r="A151" s="15"/>
      <c r="B151" s="269"/>
      <c r="C151" s="270"/>
      <c r="D151" s="240" t="s">
        <v>181</v>
      </c>
      <c r="E151" s="271" t="s">
        <v>1</v>
      </c>
      <c r="F151" s="272" t="s">
        <v>186</v>
      </c>
      <c r="G151" s="270"/>
      <c r="H151" s="273">
        <v>23.414000000000001</v>
      </c>
      <c r="I151" s="274"/>
      <c r="J151" s="270"/>
      <c r="K151" s="270"/>
      <c r="L151" s="275"/>
      <c r="M151" s="276"/>
      <c r="N151" s="277"/>
      <c r="O151" s="277"/>
      <c r="P151" s="277"/>
      <c r="Q151" s="277"/>
      <c r="R151" s="277"/>
      <c r="S151" s="277"/>
      <c r="T151" s="278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9" t="s">
        <v>181</v>
      </c>
      <c r="AU151" s="279" t="s">
        <v>91</v>
      </c>
      <c r="AV151" s="15" t="s">
        <v>168</v>
      </c>
      <c r="AW151" s="15" t="s">
        <v>38</v>
      </c>
      <c r="AX151" s="15" t="s">
        <v>89</v>
      </c>
      <c r="AY151" s="279" t="s">
        <v>162</v>
      </c>
    </row>
    <row r="152" s="2" customFormat="1" ht="16.5" customHeight="1">
      <c r="A152" s="39"/>
      <c r="B152" s="40"/>
      <c r="C152" s="227" t="s">
        <v>187</v>
      </c>
      <c r="D152" s="227" t="s">
        <v>164</v>
      </c>
      <c r="E152" s="228" t="s">
        <v>188</v>
      </c>
      <c r="F152" s="229" t="s">
        <v>189</v>
      </c>
      <c r="G152" s="230" t="s">
        <v>173</v>
      </c>
      <c r="H152" s="231">
        <v>78.061999999999998</v>
      </c>
      <c r="I152" s="232"/>
      <c r="J152" s="233">
        <f>ROUND(I152*H152,2)</f>
        <v>0</v>
      </c>
      <c r="K152" s="229" t="s">
        <v>174</v>
      </c>
      <c r="L152" s="45"/>
      <c r="M152" s="234" t="s">
        <v>1</v>
      </c>
      <c r="N152" s="235" t="s">
        <v>47</v>
      </c>
      <c r="O152" s="92"/>
      <c r="P152" s="236">
        <f>O152*H152</f>
        <v>0</v>
      </c>
      <c r="Q152" s="236">
        <v>0.0064799999999999996</v>
      </c>
      <c r="R152" s="236">
        <f>Q152*H152</f>
        <v>0.50584175999999992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168</v>
      </c>
      <c r="AT152" s="238" t="s">
        <v>164</v>
      </c>
      <c r="AU152" s="238" t="s">
        <v>91</v>
      </c>
      <c r="AY152" s="18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89</v>
      </c>
      <c r="BK152" s="239">
        <f>ROUND(I152*H152,2)</f>
        <v>0</v>
      </c>
      <c r="BL152" s="18" t="s">
        <v>168</v>
      </c>
      <c r="BM152" s="238" t="s">
        <v>190</v>
      </c>
    </row>
    <row r="153" s="2" customFormat="1">
      <c r="A153" s="39"/>
      <c r="B153" s="40"/>
      <c r="C153" s="41"/>
      <c r="D153" s="240" t="s">
        <v>170</v>
      </c>
      <c r="E153" s="41"/>
      <c r="F153" s="241" t="s">
        <v>191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170</v>
      </c>
      <c r="AU153" s="18" t="s">
        <v>91</v>
      </c>
    </row>
    <row r="154" s="2" customFormat="1">
      <c r="A154" s="39"/>
      <c r="B154" s="40"/>
      <c r="C154" s="41"/>
      <c r="D154" s="245" t="s">
        <v>177</v>
      </c>
      <c r="E154" s="41"/>
      <c r="F154" s="246" t="s">
        <v>192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177</v>
      </c>
      <c r="AU154" s="18" t="s">
        <v>91</v>
      </c>
    </row>
    <row r="155" s="2" customFormat="1">
      <c r="A155" s="39"/>
      <c r="B155" s="40"/>
      <c r="C155" s="41"/>
      <c r="D155" s="240" t="s">
        <v>179</v>
      </c>
      <c r="E155" s="41"/>
      <c r="F155" s="247" t="s">
        <v>193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179</v>
      </c>
      <c r="AU155" s="18" t="s">
        <v>91</v>
      </c>
    </row>
    <row r="156" s="13" customFormat="1">
      <c r="A156" s="13"/>
      <c r="B156" s="248"/>
      <c r="C156" s="249"/>
      <c r="D156" s="240" t="s">
        <v>181</v>
      </c>
      <c r="E156" s="250" t="s">
        <v>1</v>
      </c>
      <c r="F156" s="251" t="s">
        <v>194</v>
      </c>
      <c r="G156" s="249"/>
      <c r="H156" s="250" t="s">
        <v>1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181</v>
      </c>
      <c r="AU156" s="257" t="s">
        <v>91</v>
      </c>
      <c r="AV156" s="13" t="s">
        <v>89</v>
      </c>
      <c r="AW156" s="13" t="s">
        <v>38</v>
      </c>
      <c r="AX156" s="13" t="s">
        <v>82</v>
      </c>
      <c r="AY156" s="257" t="s">
        <v>162</v>
      </c>
    </row>
    <row r="157" s="14" customFormat="1">
      <c r="A157" s="14"/>
      <c r="B157" s="258"/>
      <c r="C157" s="259"/>
      <c r="D157" s="240" t="s">
        <v>181</v>
      </c>
      <c r="E157" s="260" t="s">
        <v>1</v>
      </c>
      <c r="F157" s="261" t="s">
        <v>195</v>
      </c>
      <c r="G157" s="259"/>
      <c r="H157" s="262">
        <v>77.608999999999995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181</v>
      </c>
      <c r="AU157" s="268" t="s">
        <v>91</v>
      </c>
      <c r="AV157" s="14" t="s">
        <v>91</v>
      </c>
      <c r="AW157" s="14" t="s">
        <v>38</v>
      </c>
      <c r="AX157" s="14" t="s">
        <v>82</v>
      </c>
      <c r="AY157" s="268" t="s">
        <v>162</v>
      </c>
    </row>
    <row r="158" s="13" customFormat="1">
      <c r="A158" s="13"/>
      <c r="B158" s="248"/>
      <c r="C158" s="249"/>
      <c r="D158" s="240" t="s">
        <v>181</v>
      </c>
      <c r="E158" s="250" t="s">
        <v>1</v>
      </c>
      <c r="F158" s="251" t="s">
        <v>196</v>
      </c>
      <c r="G158" s="249"/>
      <c r="H158" s="250" t="s">
        <v>1</v>
      </c>
      <c r="I158" s="252"/>
      <c r="J158" s="249"/>
      <c r="K158" s="249"/>
      <c r="L158" s="253"/>
      <c r="M158" s="254"/>
      <c r="N158" s="255"/>
      <c r="O158" s="255"/>
      <c r="P158" s="255"/>
      <c r="Q158" s="255"/>
      <c r="R158" s="255"/>
      <c r="S158" s="255"/>
      <c r="T158" s="25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7" t="s">
        <v>181</v>
      </c>
      <c r="AU158" s="257" t="s">
        <v>91</v>
      </c>
      <c r="AV158" s="13" t="s">
        <v>89</v>
      </c>
      <c r="AW158" s="13" t="s">
        <v>38</v>
      </c>
      <c r="AX158" s="13" t="s">
        <v>82</v>
      </c>
      <c r="AY158" s="257" t="s">
        <v>162</v>
      </c>
    </row>
    <row r="159" s="14" customFormat="1">
      <c r="A159" s="14"/>
      <c r="B159" s="258"/>
      <c r="C159" s="259"/>
      <c r="D159" s="240" t="s">
        <v>181</v>
      </c>
      <c r="E159" s="260" t="s">
        <v>1</v>
      </c>
      <c r="F159" s="261" t="s">
        <v>197</v>
      </c>
      <c r="G159" s="259"/>
      <c r="H159" s="262">
        <v>0.26700000000000002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181</v>
      </c>
      <c r="AU159" s="268" t="s">
        <v>91</v>
      </c>
      <c r="AV159" s="14" t="s">
        <v>91</v>
      </c>
      <c r="AW159" s="14" t="s">
        <v>38</v>
      </c>
      <c r="AX159" s="14" t="s">
        <v>82</v>
      </c>
      <c r="AY159" s="268" t="s">
        <v>162</v>
      </c>
    </row>
    <row r="160" s="13" customFormat="1">
      <c r="A160" s="13"/>
      <c r="B160" s="248"/>
      <c r="C160" s="249"/>
      <c r="D160" s="240" t="s">
        <v>181</v>
      </c>
      <c r="E160" s="250" t="s">
        <v>1</v>
      </c>
      <c r="F160" s="251" t="s">
        <v>198</v>
      </c>
      <c r="G160" s="249"/>
      <c r="H160" s="250" t="s">
        <v>1</v>
      </c>
      <c r="I160" s="252"/>
      <c r="J160" s="249"/>
      <c r="K160" s="249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181</v>
      </c>
      <c r="AU160" s="257" t="s">
        <v>91</v>
      </c>
      <c r="AV160" s="13" t="s">
        <v>89</v>
      </c>
      <c r="AW160" s="13" t="s">
        <v>38</v>
      </c>
      <c r="AX160" s="13" t="s">
        <v>82</v>
      </c>
      <c r="AY160" s="257" t="s">
        <v>162</v>
      </c>
    </row>
    <row r="161" s="14" customFormat="1">
      <c r="A161" s="14"/>
      <c r="B161" s="258"/>
      <c r="C161" s="259"/>
      <c r="D161" s="240" t="s">
        <v>181</v>
      </c>
      <c r="E161" s="260" t="s">
        <v>1</v>
      </c>
      <c r="F161" s="261" t="s">
        <v>199</v>
      </c>
      <c r="G161" s="259"/>
      <c r="H161" s="262">
        <v>0.186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181</v>
      </c>
      <c r="AU161" s="268" t="s">
        <v>91</v>
      </c>
      <c r="AV161" s="14" t="s">
        <v>91</v>
      </c>
      <c r="AW161" s="14" t="s">
        <v>38</v>
      </c>
      <c r="AX161" s="14" t="s">
        <v>82</v>
      </c>
      <c r="AY161" s="268" t="s">
        <v>162</v>
      </c>
    </row>
    <row r="162" s="15" customFormat="1">
      <c r="A162" s="15"/>
      <c r="B162" s="269"/>
      <c r="C162" s="270"/>
      <c r="D162" s="240" t="s">
        <v>181</v>
      </c>
      <c r="E162" s="271" t="s">
        <v>1</v>
      </c>
      <c r="F162" s="272" t="s">
        <v>186</v>
      </c>
      <c r="G162" s="270"/>
      <c r="H162" s="273">
        <v>78.061999999999998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181</v>
      </c>
      <c r="AU162" s="279" t="s">
        <v>91</v>
      </c>
      <c r="AV162" s="15" t="s">
        <v>168</v>
      </c>
      <c r="AW162" s="15" t="s">
        <v>38</v>
      </c>
      <c r="AX162" s="15" t="s">
        <v>89</v>
      </c>
      <c r="AY162" s="279" t="s">
        <v>162</v>
      </c>
    </row>
    <row r="163" s="2" customFormat="1" ht="16.5" customHeight="1">
      <c r="A163" s="39"/>
      <c r="B163" s="40"/>
      <c r="C163" s="227" t="s">
        <v>168</v>
      </c>
      <c r="D163" s="227" t="s">
        <v>164</v>
      </c>
      <c r="E163" s="228" t="s">
        <v>200</v>
      </c>
      <c r="F163" s="229" t="s">
        <v>201</v>
      </c>
      <c r="G163" s="230" t="s">
        <v>202</v>
      </c>
      <c r="H163" s="231">
        <v>876.5</v>
      </c>
      <c r="I163" s="232"/>
      <c r="J163" s="233">
        <f>ROUND(I163*H163,2)</f>
        <v>0</v>
      </c>
      <c r="K163" s="229" t="s">
        <v>174</v>
      </c>
      <c r="L163" s="45"/>
      <c r="M163" s="234" t="s">
        <v>1</v>
      </c>
      <c r="N163" s="235" t="s">
        <v>47</v>
      </c>
      <c r="O163" s="92"/>
      <c r="P163" s="236">
        <f>O163*H163</f>
        <v>0</v>
      </c>
      <c r="Q163" s="236">
        <v>0.00025999999999999998</v>
      </c>
      <c r="R163" s="236">
        <f>Q163*H163</f>
        <v>0.22788999999999998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168</v>
      </c>
      <c r="AT163" s="238" t="s">
        <v>164</v>
      </c>
      <c r="AU163" s="238" t="s">
        <v>91</v>
      </c>
      <c r="AY163" s="18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89</v>
      </c>
      <c r="BK163" s="239">
        <f>ROUND(I163*H163,2)</f>
        <v>0</v>
      </c>
      <c r="BL163" s="18" t="s">
        <v>168</v>
      </c>
      <c r="BM163" s="238" t="s">
        <v>203</v>
      </c>
    </row>
    <row r="164" s="2" customFormat="1">
      <c r="A164" s="39"/>
      <c r="B164" s="40"/>
      <c r="C164" s="41"/>
      <c r="D164" s="240" t="s">
        <v>170</v>
      </c>
      <c r="E164" s="41"/>
      <c r="F164" s="241" t="s">
        <v>204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170</v>
      </c>
      <c r="AU164" s="18" t="s">
        <v>91</v>
      </c>
    </row>
    <row r="165" s="2" customFormat="1">
      <c r="A165" s="39"/>
      <c r="B165" s="40"/>
      <c r="C165" s="41"/>
      <c r="D165" s="245" t="s">
        <v>177</v>
      </c>
      <c r="E165" s="41"/>
      <c r="F165" s="246" t="s">
        <v>205</v>
      </c>
      <c r="G165" s="41"/>
      <c r="H165" s="41"/>
      <c r="I165" s="242"/>
      <c r="J165" s="41"/>
      <c r="K165" s="41"/>
      <c r="L165" s="45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177</v>
      </c>
      <c r="AU165" s="18" t="s">
        <v>91</v>
      </c>
    </row>
    <row r="166" s="13" customFormat="1">
      <c r="A166" s="13"/>
      <c r="B166" s="248"/>
      <c r="C166" s="249"/>
      <c r="D166" s="240" t="s">
        <v>181</v>
      </c>
      <c r="E166" s="250" t="s">
        <v>1</v>
      </c>
      <c r="F166" s="251" t="s">
        <v>206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181</v>
      </c>
      <c r="AU166" s="257" t="s">
        <v>91</v>
      </c>
      <c r="AV166" s="13" t="s">
        <v>89</v>
      </c>
      <c r="AW166" s="13" t="s">
        <v>38</v>
      </c>
      <c r="AX166" s="13" t="s">
        <v>82</v>
      </c>
      <c r="AY166" s="257" t="s">
        <v>162</v>
      </c>
    </row>
    <row r="167" s="13" customFormat="1">
      <c r="A167" s="13"/>
      <c r="B167" s="248"/>
      <c r="C167" s="249"/>
      <c r="D167" s="240" t="s">
        <v>181</v>
      </c>
      <c r="E167" s="250" t="s">
        <v>1</v>
      </c>
      <c r="F167" s="251" t="s">
        <v>207</v>
      </c>
      <c r="G167" s="249"/>
      <c r="H167" s="250" t="s">
        <v>1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181</v>
      </c>
      <c r="AU167" s="257" t="s">
        <v>91</v>
      </c>
      <c r="AV167" s="13" t="s">
        <v>89</v>
      </c>
      <c r="AW167" s="13" t="s">
        <v>38</v>
      </c>
      <c r="AX167" s="13" t="s">
        <v>82</v>
      </c>
      <c r="AY167" s="257" t="s">
        <v>162</v>
      </c>
    </row>
    <row r="168" s="14" customFormat="1">
      <c r="A168" s="14"/>
      <c r="B168" s="258"/>
      <c r="C168" s="259"/>
      <c r="D168" s="240" t="s">
        <v>181</v>
      </c>
      <c r="E168" s="260" t="s">
        <v>1</v>
      </c>
      <c r="F168" s="261" t="s">
        <v>208</v>
      </c>
      <c r="G168" s="259"/>
      <c r="H168" s="262">
        <v>876.5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181</v>
      </c>
      <c r="AU168" s="268" t="s">
        <v>91</v>
      </c>
      <c r="AV168" s="14" t="s">
        <v>91</v>
      </c>
      <c r="AW168" s="14" t="s">
        <v>38</v>
      </c>
      <c r="AX168" s="14" t="s">
        <v>89</v>
      </c>
      <c r="AY168" s="268" t="s">
        <v>162</v>
      </c>
    </row>
    <row r="169" s="2" customFormat="1" ht="16.5" customHeight="1">
      <c r="A169" s="39"/>
      <c r="B169" s="40"/>
      <c r="C169" s="280" t="s">
        <v>209</v>
      </c>
      <c r="D169" s="280" t="s">
        <v>210</v>
      </c>
      <c r="E169" s="281" t="s">
        <v>211</v>
      </c>
      <c r="F169" s="282" t="s">
        <v>212</v>
      </c>
      <c r="G169" s="283" t="s">
        <v>213</v>
      </c>
      <c r="H169" s="284">
        <v>5</v>
      </c>
      <c r="I169" s="285"/>
      <c r="J169" s="286">
        <f>ROUND(I169*H169,2)</f>
        <v>0</v>
      </c>
      <c r="K169" s="282" t="s">
        <v>1</v>
      </c>
      <c r="L169" s="287"/>
      <c r="M169" s="288" t="s">
        <v>1</v>
      </c>
      <c r="N169" s="289" t="s">
        <v>47</v>
      </c>
      <c r="O169" s="92"/>
      <c r="P169" s="236">
        <f>O169*H169</f>
        <v>0</v>
      </c>
      <c r="Q169" s="236">
        <v>0.16694000000000001</v>
      </c>
      <c r="R169" s="236">
        <f>Q169*H169</f>
        <v>0.8347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214</v>
      </c>
      <c r="AT169" s="238" t="s">
        <v>210</v>
      </c>
      <c r="AU169" s="238" t="s">
        <v>91</v>
      </c>
      <c r="AY169" s="18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89</v>
      </c>
      <c r="BK169" s="239">
        <f>ROUND(I169*H169,2)</f>
        <v>0</v>
      </c>
      <c r="BL169" s="18" t="s">
        <v>168</v>
      </c>
      <c r="BM169" s="238" t="s">
        <v>215</v>
      </c>
    </row>
    <row r="170" s="2" customFormat="1" ht="16.5" customHeight="1">
      <c r="A170" s="39"/>
      <c r="B170" s="40"/>
      <c r="C170" s="227" t="s">
        <v>216</v>
      </c>
      <c r="D170" s="227" t="s">
        <v>164</v>
      </c>
      <c r="E170" s="228" t="s">
        <v>217</v>
      </c>
      <c r="F170" s="229" t="s">
        <v>218</v>
      </c>
      <c r="G170" s="230" t="s">
        <v>213</v>
      </c>
      <c r="H170" s="231">
        <v>40</v>
      </c>
      <c r="I170" s="232"/>
      <c r="J170" s="233">
        <f>ROUND(I170*H170,2)</f>
        <v>0</v>
      </c>
      <c r="K170" s="229" t="s">
        <v>174</v>
      </c>
      <c r="L170" s="45"/>
      <c r="M170" s="234" t="s">
        <v>1</v>
      </c>
      <c r="N170" s="235" t="s">
        <v>47</v>
      </c>
      <c r="O170" s="92"/>
      <c r="P170" s="236">
        <f>O170*H170</f>
        <v>0</v>
      </c>
      <c r="Q170" s="236">
        <v>0.0083199999999999993</v>
      </c>
      <c r="R170" s="236">
        <f>Q170*H170</f>
        <v>0.33279999999999998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168</v>
      </c>
      <c r="AT170" s="238" t="s">
        <v>164</v>
      </c>
      <c r="AU170" s="238" t="s">
        <v>91</v>
      </c>
      <c r="AY170" s="18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89</v>
      </c>
      <c r="BK170" s="239">
        <f>ROUND(I170*H170,2)</f>
        <v>0</v>
      </c>
      <c r="BL170" s="18" t="s">
        <v>168</v>
      </c>
      <c r="BM170" s="238" t="s">
        <v>219</v>
      </c>
    </row>
    <row r="171" s="2" customFormat="1">
      <c r="A171" s="39"/>
      <c r="B171" s="40"/>
      <c r="C171" s="41"/>
      <c r="D171" s="240" t="s">
        <v>170</v>
      </c>
      <c r="E171" s="41"/>
      <c r="F171" s="241" t="s">
        <v>220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170</v>
      </c>
      <c r="AU171" s="18" t="s">
        <v>91</v>
      </c>
    </row>
    <row r="172" s="2" customFormat="1">
      <c r="A172" s="39"/>
      <c r="B172" s="40"/>
      <c r="C172" s="41"/>
      <c r="D172" s="245" t="s">
        <v>177</v>
      </c>
      <c r="E172" s="41"/>
      <c r="F172" s="246" t="s">
        <v>221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177</v>
      </c>
      <c r="AU172" s="18" t="s">
        <v>91</v>
      </c>
    </row>
    <row r="173" s="2" customFormat="1">
      <c r="A173" s="39"/>
      <c r="B173" s="40"/>
      <c r="C173" s="41"/>
      <c r="D173" s="240" t="s">
        <v>179</v>
      </c>
      <c r="E173" s="41"/>
      <c r="F173" s="247" t="s">
        <v>222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91</v>
      </c>
    </row>
    <row r="174" s="13" customFormat="1">
      <c r="A174" s="13"/>
      <c r="B174" s="248"/>
      <c r="C174" s="249"/>
      <c r="D174" s="240" t="s">
        <v>181</v>
      </c>
      <c r="E174" s="250" t="s">
        <v>1</v>
      </c>
      <c r="F174" s="251" t="s">
        <v>206</v>
      </c>
      <c r="G174" s="249"/>
      <c r="H174" s="250" t="s">
        <v>1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181</v>
      </c>
      <c r="AU174" s="257" t="s">
        <v>91</v>
      </c>
      <c r="AV174" s="13" t="s">
        <v>89</v>
      </c>
      <c r="AW174" s="13" t="s">
        <v>38</v>
      </c>
      <c r="AX174" s="13" t="s">
        <v>82</v>
      </c>
      <c r="AY174" s="257" t="s">
        <v>162</v>
      </c>
    </row>
    <row r="175" s="13" customFormat="1">
      <c r="A175" s="13"/>
      <c r="B175" s="248"/>
      <c r="C175" s="249"/>
      <c r="D175" s="240" t="s">
        <v>181</v>
      </c>
      <c r="E175" s="250" t="s">
        <v>1</v>
      </c>
      <c r="F175" s="251" t="s">
        <v>223</v>
      </c>
      <c r="G175" s="249"/>
      <c r="H175" s="250" t="s">
        <v>1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7" t="s">
        <v>181</v>
      </c>
      <c r="AU175" s="257" t="s">
        <v>91</v>
      </c>
      <c r="AV175" s="13" t="s">
        <v>89</v>
      </c>
      <c r="AW175" s="13" t="s">
        <v>38</v>
      </c>
      <c r="AX175" s="13" t="s">
        <v>82</v>
      </c>
      <c r="AY175" s="257" t="s">
        <v>162</v>
      </c>
    </row>
    <row r="176" s="14" customFormat="1">
      <c r="A176" s="14"/>
      <c r="B176" s="258"/>
      <c r="C176" s="259"/>
      <c r="D176" s="240" t="s">
        <v>181</v>
      </c>
      <c r="E176" s="260" t="s">
        <v>1</v>
      </c>
      <c r="F176" s="261" t="s">
        <v>224</v>
      </c>
      <c r="G176" s="259"/>
      <c r="H176" s="262">
        <v>40</v>
      </c>
      <c r="I176" s="263"/>
      <c r="J176" s="259"/>
      <c r="K176" s="259"/>
      <c r="L176" s="264"/>
      <c r="M176" s="265"/>
      <c r="N176" s="266"/>
      <c r="O176" s="266"/>
      <c r="P176" s="266"/>
      <c r="Q176" s="266"/>
      <c r="R176" s="266"/>
      <c r="S176" s="266"/>
      <c r="T176" s="26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8" t="s">
        <v>181</v>
      </c>
      <c r="AU176" s="268" t="s">
        <v>91</v>
      </c>
      <c r="AV176" s="14" t="s">
        <v>91</v>
      </c>
      <c r="AW176" s="14" t="s">
        <v>38</v>
      </c>
      <c r="AX176" s="14" t="s">
        <v>89</v>
      </c>
      <c r="AY176" s="268" t="s">
        <v>162</v>
      </c>
    </row>
    <row r="177" s="2" customFormat="1" ht="16.5" customHeight="1">
      <c r="A177" s="39"/>
      <c r="B177" s="40"/>
      <c r="C177" s="227" t="s">
        <v>225</v>
      </c>
      <c r="D177" s="227" t="s">
        <v>164</v>
      </c>
      <c r="E177" s="228" t="s">
        <v>226</v>
      </c>
      <c r="F177" s="229" t="s">
        <v>227</v>
      </c>
      <c r="G177" s="230" t="s">
        <v>173</v>
      </c>
      <c r="H177" s="231">
        <v>88.022999999999996</v>
      </c>
      <c r="I177" s="232"/>
      <c r="J177" s="233">
        <f>ROUND(I177*H177,2)</f>
        <v>0</v>
      </c>
      <c r="K177" s="229" t="s">
        <v>174</v>
      </c>
      <c r="L177" s="45"/>
      <c r="M177" s="234" t="s">
        <v>1</v>
      </c>
      <c r="N177" s="235" t="s">
        <v>47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168</v>
      </c>
      <c r="AT177" s="238" t="s">
        <v>164</v>
      </c>
      <c r="AU177" s="238" t="s">
        <v>91</v>
      </c>
      <c r="AY177" s="18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89</v>
      </c>
      <c r="BK177" s="239">
        <f>ROUND(I177*H177,2)</f>
        <v>0</v>
      </c>
      <c r="BL177" s="18" t="s">
        <v>168</v>
      </c>
      <c r="BM177" s="238" t="s">
        <v>228</v>
      </c>
    </row>
    <row r="178" s="2" customFormat="1">
      <c r="A178" s="39"/>
      <c r="B178" s="40"/>
      <c r="C178" s="41"/>
      <c r="D178" s="240" t="s">
        <v>170</v>
      </c>
      <c r="E178" s="41"/>
      <c r="F178" s="241" t="s">
        <v>227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170</v>
      </c>
      <c r="AU178" s="18" t="s">
        <v>91</v>
      </c>
    </row>
    <row r="179" s="2" customFormat="1">
      <c r="A179" s="39"/>
      <c r="B179" s="40"/>
      <c r="C179" s="41"/>
      <c r="D179" s="245" t="s">
        <v>177</v>
      </c>
      <c r="E179" s="41"/>
      <c r="F179" s="246" t="s">
        <v>229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177</v>
      </c>
      <c r="AU179" s="18" t="s">
        <v>91</v>
      </c>
    </row>
    <row r="180" s="13" customFormat="1">
      <c r="A180" s="13"/>
      <c r="B180" s="248"/>
      <c r="C180" s="249"/>
      <c r="D180" s="240" t="s">
        <v>181</v>
      </c>
      <c r="E180" s="250" t="s">
        <v>1</v>
      </c>
      <c r="F180" s="251" t="s">
        <v>182</v>
      </c>
      <c r="G180" s="249"/>
      <c r="H180" s="250" t="s">
        <v>1</v>
      </c>
      <c r="I180" s="252"/>
      <c r="J180" s="249"/>
      <c r="K180" s="249"/>
      <c r="L180" s="253"/>
      <c r="M180" s="254"/>
      <c r="N180" s="255"/>
      <c r="O180" s="255"/>
      <c r="P180" s="255"/>
      <c r="Q180" s="255"/>
      <c r="R180" s="255"/>
      <c r="S180" s="255"/>
      <c r="T180" s="25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7" t="s">
        <v>181</v>
      </c>
      <c r="AU180" s="257" t="s">
        <v>91</v>
      </c>
      <c r="AV180" s="13" t="s">
        <v>89</v>
      </c>
      <c r="AW180" s="13" t="s">
        <v>38</v>
      </c>
      <c r="AX180" s="13" t="s">
        <v>82</v>
      </c>
      <c r="AY180" s="257" t="s">
        <v>162</v>
      </c>
    </row>
    <row r="181" s="14" customFormat="1">
      <c r="A181" s="14"/>
      <c r="B181" s="258"/>
      <c r="C181" s="259"/>
      <c r="D181" s="240" t="s">
        <v>181</v>
      </c>
      <c r="E181" s="260" t="s">
        <v>1</v>
      </c>
      <c r="F181" s="261" t="s">
        <v>183</v>
      </c>
      <c r="G181" s="259"/>
      <c r="H181" s="262">
        <v>10.414</v>
      </c>
      <c r="I181" s="263"/>
      <c r="J181" s="259"/>
      <c r="K181" s="259"/>
      <c r="L181" s="264"/>
      <c r="M181" s="265"/>
      <c r="N181" s="266"/>
      <c r="O181" s="266"/>
      <c r="P181" s="266"/>
      <c r="Q181" s="266"/>
      <c r="R181" s="266"/>
      <c r="S181" s="266"/>
      <c r="T181" s="26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8" t="s">
        <v>181</v>
      </c>
      <c r="AU181" s="268" t="s">
        <v>91</v>
      </c>
      <c r="AV181" s="14" t="s">
        <v>91</v>
      </c>
      <c r="AW181" s="14" t="s">
        <v>38</v>
      </c>
      <c r="AX181" s="14" t="s">
        <v>82</v>
      </c>
      <c r="AY181" s="268" t="s">
        <v>162</v>
      </c>
    </row>
    <row r="182" s="13" customFormat="1">
      <c r="A182" s="13"/>
      <c r="B182" s="248"/>
      <c r="C182" s="249"/>
      <c r="D182" s="240" t="s">
        <v>181</v>
      </c>
      <c r="E182" s="250" t="s">
        <v>1</v>
      </c>
      <c r="F182" s="251" t="s">
        <v>194</v>
      </c>
      <c r="G182" s="249"/>
      <c r="H182" s="250" t="s">
        <v>1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181</v>
      </c>
      <c r="AU182" s="257" t="s">
        <v>91</v>
      </c>
      <c r="AV182" s="13" t="s">
        <v>89</v>
      </c>
      <c r="AW182" s="13" t="s">
        <v>38</v>
      </c>
      <c r="AX182" s="13" t="s">
        <v>82</v>
      </c>
      <c r="AY182" s="257" t="s">
        <v>162</v>
      </c>
    </row>
    <row r="183" s="14" customFormat="1">
      <c r="A183" s="14"/>
      <c r="B183" s="258"/>
      <c r="C183" s="259"/>
      <c r="D183" s="240" t="s">
        <v>181</v>
      </c>
      <c r="E183" s="260" t="s">
        <v>1</v>
      </c>
      <c r="F183" s="261" t="s">
        <v>195</v>
      </c>
      <c r="G183" s="259"/>
      <c r="H183" s="262">
        <v>77.608999999999995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181</v>
      </c>
      <c r="AU183" s="268" t="s">
        <v>91</v>
      </c>
      <c r="AV183" s="14" t="s">
        <v>91</v>
      </c>
      <c r="AW183" s="14" t="s">
        <v>38</v>
      </c>
      <c r="AX183" s="14" t="s">
        <v>82</v>
      </c>
      <c r="AY183" s="268" t="s">
        <v>162</v>
      </c>
    </row>
    <row r="184" s="15" customFormat="1">
      <c r="A184" s="15"/>
      <c r="B184" s="269"/>
      <c r="C184" s="270"/>
      <c r="D184" s="240" t="s">
        <v>181</v>
      </c>
      <c r="E184" s="271" t="s">
        <v>1</v>
      </c>
      <c r="F184" s="272" t="s">
        <v>186</v>
      </c>
      <c r="G184" s="270"/>
      <c r="H184" s="273">
        <v>88.022999999999996</v>
      </c>
      <c r="I184" s="274"/>
      <c r="J184" s="270"/>
      <c r="K184" s="270"/>
      <c r="L184" s="275"/>
      <c r="M184" s="276"/>
      <c r="N184" s="277"/>
      <c r="O184" s="277"/>
      <c r="P184" s="277"/>
      <c r="Q184" s="277"/>
      <c r="R184" s="277"/>
      <c r="S184" s="277"/>
      <c r="T184" s="27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9" t="s">
        <v>181</v>
      </c>
      <c r="AU184" s="279" t="s">
        <v>91</v>
      </c>
      <c r="AV184" s="15" t="s">
        <v>168</v>
      </c>
      <c r="AW184" s="15" t="s">
        <v>38</v>
      </c>
      <c r="AX184" s="15" t="s">
        <v>89</v>
      </c>
      <c r="AY184" s="279" t="s">
        <v>162</v>
      </c>
    </row>
    <row r="185" s="2" customFormat="1" ht="16.5" customHeight="1">
      <c r="A185" s="39"/>
      <c r="B185" s="40"/>
      <c r="C185" s="227" t="s">
        <v>214</v>
      </c>
      <c r="D185" s="227" t="s">
        <v>164</v>
      </c>
      <c r="E185" s="228" t="s">
        <v>230</v>
      </c>
      <c r="F185" s="229" t="s">
        <v>231</v>
      </c>
      <c r="G185" s="230" t="s">
        <v>173</v>
      </c>
      <c r="H185" s="231">
        <v>0.186</v>
      </c>
      <c r="I185" s="232"/>
      <c r="J185" s="233">
        <f>ROUND(I185*H185,2)</f>
        <v>0</v>
      </c>
      <c r="K185" s="229" t="s">
        <v>174</v>
      </c>
      <c r="L185" s="45"/>
      <c r="M185" s="234" t="s">
        <v>1</v>
      </c>
      <c r="N185" s="235" t="s">
        <v>47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168</v>
      </c>
      <c r="AT185" s="238" t="s">
        <v>164</v>
      </c>
      <c r="AU185" s="238" t="s">
        <v>91</v>
      </c>
      <c r="AY185" s="18" t="s">
        <v>162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89</v>
      </c>
      <c r="BK185" s="239">
        <f>ROUND(I185*H185,2)</f>
        <v>0</v>
      </c>
      <c r="BL185" s="18" t="s">
        <v>168</v>
      </c>
      <c r="BM185" s="238" t="s">
        <v>232</v>
      </c>
    </row>
    <row r="186" s="2" customFormat="1">
      <c r="A186" s="39"/>
      <c r="B186" s="40"/>
      <c r="C186" s="41"/>
      <c r="D186" s="240" t="s">
        <v>170</v>
      </c>
      <c r="E186" s="41"/>
      <c r="F186" s="241" t="s">
        <v>233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170</v>
      </c>
      <c r="AU186" s="18" t="s">
        <v>91</v>
      </c>
    </row>
    <row r="187" s="2" customFormat="1">
      <c r="A187" s="39"/>
      <c r="B187" s="40"/>
      <c r="C187" s="41"/>
      <c r="D187" s="245" t="s">
        <v>177</v>
      </c>
      <c r="E187" s="41"/>
      <c r="F187" s="246" t="s">
        <v>234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177</v>
      </c>
      <c r="AU187" s="18" t="s">
        <v>91</v>
      </c>
    </row>
    <row r="188" s="13" customFormat="1">
      <c r="A188" s="13"/>
      <c r="B188" s="248"/>
      <c r="C188" s="249"/>
      <c r="D188" s="240" t="s">
        <v>181</v>
      </c>
      <c r="E188" s="250" t="s">
        <v>1</v>
      </c>
      <c r="F188" s="251" t="s">
        <v>235</v>
      </c>
      <c r="G188" s="249"/>
      <c r="H188" s="250" t="s">
        <v>1</v>
      </c>
      <c r="I188" s="252"/>
      <c r="J188" s="249"/>
      <c r="K188" s="249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181</v>
      </c>
      <c r="AU188" s="257" t="s">
        <v>91</v>
      </c>
      <c r="AV188" s="13" t="s">
        <v>89</v>
      </c>
      <c r="AW188" s="13" t="s">
        <v>38</v>
      </c>
      <c r="AX188" s="13" t="s">
        <v>82</v>
      </c>
      <c r="AY188" s="257" t="s">
        <v>162</v>
      </c>
    </row>
    <row r="189" s="14" customFormat="1">
      <c r="A189" s="14"/>
      <c r="B189" s="258"/>
      <c r="C189" s="259"/>
      <c r="D189" s="240" t="s">
        <v>181</v>
      </c>
      <c r="E189" s="260" t="s">
        <v>1</v>
      </c>
      <c r="F189" s="261" t="s">
        <v>236</v>
      </c>
      <c r="G189" s="259"/>
      <c r="H189" s="262">
        <v>0.186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8" t="s">
        <v>181</v>
      </c>
      <c r="AU189" s="268" t="s">
        <v>91</v>
      </c>
      <c r="AV189" s="14" t="s">
        <v>91</v>
      </c>
      <c r="AW189" s="14" t="s">
        <v>38</v>
      </c>
      <c r="AX189" s="14" t="s">
        <v>89</v>
      </c>
      <c r="AY189" s="268" t="s">
        <v>162</v>
      </c>
    </row>
    <row r="190" s="2" customFormat="1" ht="16.5" customHeight="1">
      <c r="A190" s="39"/>
      <c r="B190" s="40"/>
      <c r="C190" s="280" t="s">
        <v>237</v>
      </c>
      <c r="D190" s="280" t="s">
        <v>210</v>
      </c>
      <c r="E190" s="281" t="s">
        <v>238</v>
      </c>
      <c r="F190" s="282" t="s">
        <v>239</v>
      </c>
      <c r="G190" s="283" t="s">
        <v>240</v>
      </c>
      <c r="H190" s="284">
        <v>0.40899999999999997</v>
      </c>
      <c r="I190" s="285"/>
      <c r="J190" s="286">
        <f>ROUND(I190*H190,2)</f>
        <v>0</v>
      </c>
      <c r="K190" s="282" t="s">
        <v>174</v>
      </c>
      <c r="L190" s="287"/>
      <c r="M190" s="288" t="s">
        <v>1</v>
      </c>
      <c r="N190" s="289" t="s">
        <v>47</v>
      </c>
      <c r="O190" s="92"/>
      <c r="P190" s="236">
        <f>O190*H190</f>
        <v>0</v>
      </c>
      <c r="Q190" s="236">
        <v>1</v>
      </c>
      <c r="R190" s="236">
        <f>Q190*H190</f>
        <v>0.40899999999999997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214</v>
      </c>
      <c r="AT190" s="238" t="s">
        <v>210</v>
      </c>
      <c r="AU190" s="238" t="s">
        <v>91</v>
      </c>
      <c r="AY190" s="18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89</v>
      </c>
      <c r="BK190" s="239">
        <f>ROUND(I190*H190,2)</f>
        <v>0</v>
      </c>
      <c r="BL190" s="18" t="s">
        <v>168</v>
      </c>
      <c r="BM190" s="238" t="s">
        <v>241</v>
      </c>
    </row>
    <row r="191" s="2" customFormat="1">
      <c r="A191" s="39"/>
      <c r="B191" s="40"/>
      <c r="C191" s="41"/>
      <c r="D191" s="240" t="s">
        <v>170</v>
      </c>
      <c r="E191" s="41"/>
      <c r="F191" s="241" t="s">
        <v>239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170</v>
      </c>
      <c r="AU191" s="18" t="s">
        <v>91</v>
      </c>
    </row>
    <row r="192" s="13" customFormat="1">
      <c r="A192" s="13"/>
      <c r="B192" s="248"/>
      <c r="C192" s="249"/>
      <c r="D192" s="240" t="s">
        <v>181</v>
      </c>
      <c r="E192" s="250" t="s">
        <v>1</v>
      </c>
      <c r="F192" s="251" t="s">
        <v>235</v>
      </c>
      <c r="G192" s="249"/>
      <c r="H192" s="250" t="s">
        <v>1</v>
      </c>
      <c r="I192" s="252"/>
      <c r="J192" s="249"/>
      <c r="K192" s="249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181</v>
      </c>
      <c r="AU192" s="257" t="s">
        <v>91</v>
      </c>
      <c r="AV192" s="13" t="s">
        <v>89</v>
      </c>
      <c r="AW192" s="13" t="s">
        <v>38</v>
      </c>
      <c r="AX192" s="13" t="s">
        <v>82</v>
      </c>
      <c r="AY192" s="257" t="s">
        <v>162</v>
      </c>
    </row>
    <row r="193" s="14" customFormat="1">
      <c r="A193" s="14"/>
      <c r="B193" s="258"/>
      <c r="C193" s="259"/>
      <c r="D193" s="240" t="s">
        <v>181</v>
      </c>
      <c r="E193" s="260" t="s">
        <v>1</v>
      </c>
      <c r="F193" s="261" t="s">
        <v>242</v>
      </c>
      <c r="G193" s="259"/>
      <c r="H193" s="262">
        <v>0.40899999999999997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181</v>
      </c>
      <c r="AU193" s="268" t="s">
        <v>91</v>
      </c>
      <c r="AV193" s="14" t="s">
        <v>91</v>
      </c>
      <c r="AW193" s="14" t="s">
        <v>38</v>
      </c>
      <c r="AX193" s="14" t="s">
        <v>89</v>
      </c>
      <c r="AY193" s="268" t="s">
        <v>162</v>
      </c>
    </row>
    <row r="194" s="12" customFormat="1" ht="22.8" customHeight="1">
      <c r="A194" s="12"/>
      <c r="B194" s="211"/>
      <c r="C194" s="212"/>
      <c r="D194" s="213" t="s">
        <v>81</v>
      </c>
      <c r="E194" s="225" t="s">
        <v>91</v>
      </c>
      <c r="F194" s="225" t="s">
        <v>243</v>
      </c>
      <c r="G194" s="212"/>
      <c r="H194" s="212"/>
      <c r="I194" s="215"/>
      <c r="J194" s="226">
        <f>BK194</f>
        <v>0</v>
      </c>
      <c r="K194" s="212"/>
      <c r="L194" s="217"/>
      <c r="M194" s="218"/>
      <c r="N194" s="219"/>
      <c r="O194" s="219"/>
      <c r="P194" s="220">
        <f>SUM(P195:P245)</f>
        <v>0</v>
      </c>
      <c r="Q194" s="219"/>
      <c r="R194" s="220">
        <f>SUM(R195:R245)</f>
        <v>9.7514441599999984</v>
      </c>
      <c r="S194" s="219"/>
      <c r="T194" s="221">
        <f>SUM(T195:T245)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2" t="s">
        <v>89</v>
      </c>
      <c r="AT194" s="223" t="s">
        <v>81</v>
      </c>
      <c r="AU194" s="223" t="s">
        <v>89</v>
      </c>
      <c r="AY194" s="222" t="s">
        <v>162</v>
      </c>
      <c r="BK194" s="224">
        <f>SUM(BK195:BK245)</f>
        <v>0</v>
      </c>
    </row>
    <row r="195" s="2" customFormat="1" ht="16.5" customHeight="1">
      <c r="A195" s="39"/>
      <c r="B195" s="40"/>
      <c r="C195" s="227" t="s">
        <v>244</v>
      </c>
      <c r="D195" s="227" t="s">
        <v>164</v>
      </c>
      <c r="E195" s="228" t="s">
        <v>245</v>
      </c>
      <c r="F195" s="229" t="s">
        <v>246</v>
      </c>
      <c r="G195" s="230" t="s">
        <v>247</v>
      </c>
      <c r="H195" s="231">
        <v>3.1000000000000001</v>
      </c>
      <c r="I195" s="232"/>
      <c r="J195" s="233">
        <f>ROUND(I195*H195,2)</f>
        <v>0</v>
      </c>
      <c r="K195" s="229" t="s">
        <v>174</v>
      </c>
      <c r="L195" s="45"/>
      <c r="M195" s="234" t="s">
        <v>1</v>
      </c>
      <c r="N195" s="235" t="s">
        <v>47</v>
      </c>
      <c r="O195" s="92"/>
      <c r="P195" s="236">
        <f>O195*H195</f>
        <v>0</v>
      </c>
      <c r="Q195" s="236">
        <v>0.00033</v>
      </c>
      <c r="R195" s="236">
        <f>Q195*H195</f>
        <v>0.001023</v>
      </c>
      <c r="S195" s="236">
        <v>0</v>
      </c>
      <c r="T195" s="23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168</v>
      </c>
      <c r="AT195" s="238" t="s">
        <v>164</v>
      </c>
      <c r="AU195" s="238" t="s">
        <v>91</v>
      </c>
      <c r="AY195" s="18" t="s">
        <v>162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89</v>
      </c>
      <c r="BK195" s="239">
        <f>ROUND(I195*H195,2)</f>
        <v>0</v>
      </c>
      <c r="BL195" s="18" t="s">
        <v>168</v>
      </c>
      <c r="BM195" s="238" t="s">
        <v>248</v>
      </c>
    </row>
    <row r="196" s="2" customFormat="1">
      <c r="A196" s="39"/>
      <c r="B196" s="40"/>
      <c r="C196" s="41"/>
      <c r="D196" s="240" t="s">
        <v>170</v>
      </c>
      <c r="E196" s="41"/>
      <c r="F196" s="241" t="s">
        <v>249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170</v>
      </c>
      <c r="AU196" s="18" t="s">
        <v>91</v>
      </c>
    </row>
    <row r="197" s="2" customFormat="1">
      <c r="A197" s="39"/>
      <c r="B197" s="40"/>
      <c r="C197" s="41"/>
      <c r="D197" s="245" t="s">
        <v>177</v>
      </c>
      <c r="E197" s="41"/>
      <c r="F197" s="246" t="s">
        <v>250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177</v>
      </c>
      <c r="AU197" s="18" t="s">
        <v>91</v>
      </c>
    </row>
    <row r="198" s="13" customFormat="1">
      <c r="A198" s="13"/>
      <c r="B198" s="248"/>
      <c r="C198" s="249"/>
      <c r="D198" s="240" t="s">
        <v>181</v>
      </c>
      <c r="E198" s="250" t="s">
        <v>1</v>
      </c>
      <c r="F198" s="251" t="s">
        <v>251</v>
      </c>
      <c r="G198" s="249"/>
      <c r="H198" s="250" t="s">
        <v>1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181</v>
      </c>
      <c r="AU198" s="257" t="s">
        <v>91</v>
      </c>
      <c r="AV198" s="13" t="s">
        <v>89</v>
      </c>
      <c r="AW198" s="13" t="s">
        <v>38</v>
      </c>
      <c r="AX198" s="13" t="s">
        <v>82</v>
      </c>
      <c r="AY198" s="257" t="s">
        <v>162</v>
      </c>
    </row>
    <row r="199" s="14" customFormat="1">
      <c r="A199" s="14"/>
      <c r="B199" s="258"/>
      <c r="C199" s="259"/>
      <c r="D199" s="240" t="s">
        <v>181</v>
      </c>
      <c r="E199" s="260" t="s">
        <v>1</v>
      </c>
      <c r="F199" s="261" t="s">
        <v>252</v>
      </c>
      <c r="G199" s="259"/>
      <c r="H199" s="262">
        <v>3.1000000000000001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181</v>
      </c>
      <c r="AU199" s="268" t="s">
        <v>91</v>
      </c>
      <c r="AV199" s="14" t="s">
        <v>91</v>
      </c>
      <c r="AW199" s="14" t="s">
        <v>38</v>
      </c>
      <c r="AX199" s="14" t="s">
        <v>89</v>
      </c>
      <c r="AY199" s="268" t="s">
        <v>162</v>
      </c>
    </row>
    <row r="200" s="2" customFormat="1" ht="16.5" customHeight="1">
      <c r="A200" s="39"/>
      <c r="B200" s="40"/>
      <c r="C200" s="227" t="s">
        <v>253</v>
      </c>
      <c r="D200" s="227" t="s">
        <v>164</v>
      </c>
      <c r="E200" s="228" t="s">
        <v>254</v>
      </c>
      <c r="F200" s="229" t="s">
        <v>255</v>
      </c>
      <c r="G200" s="230" t="s">
        <v>173</v>
      </c>
      <c r="H200" s="231">
        <v>0.14699999999999999</v>
      </c>
      <c r="I200" s="232"/>
      <c r="J200" s="233">
        <f>ROUND(I200*H200,2)</f>
        <v>0</v>
      </c>
      <c r="K200" s="229" t="s">
        <v>174</v>
      </c>
      <c r="L200" s="45"/>
      <c r="M200" s="234" t="s">
        <v>1</v>
      </c>
      <c r="N200" s="235" t="s">
        <v>47</v>
      </c>
      <c r="O200" s="92"/>
      <c r="P200" s="236">
        <f>O200*H200</f>
        <v>0</v>
      </c>
      <c r="Q200" s="236">
        <v>1.9593</v>
      </c>
      <c r="R200" s="236">
        <f>Q200*H200</f>
        <v>0.28801709999999997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168</v>
      </c>
      <c r="AT200" s="238" t="s">
        <v>164</v>
      </c>
      <c r="AU200" s="238" t="s">
        <v>91</v>
      </c>
      <c r="AY200" s="18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89</v>
      </c>
      <c r="BK200" s="239">
        <f>ROUND(I200*H200,2)</f>
        <v>0</v>
      </c>
      <c r="BL200" s="18" t="s">
        <v>168</v>
      </c>
      <c r="BM200" s="238" t="s">
        <v>256</v>
      </c>
    </row>
    <row r="201" s="2" customFormat="1">
      <c r="A201" s="39"/>
      <c r="B201" s="40"/>
      <c r="C201" s="41"/>
      <c r="D201" s="240" t="s">
        <v>170</v>
      </c>
      <c r="E201" s="41"/>
      <c r="F201" s="241" t="s">
        <v>255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170</v>
      </c>
      <c r="AU201" s="18" t="s">
        <v>91</v>
      </c>
    </row>
    <row r="202" s="2" customFormat="1">
      <c r="A202" s="39"/>
      <c r="B202" s="40"/>
      <c r="C202" s="41"/>
      <c r="D202" s="245" t="s">
        <v>177</v>
      </c>
      <c r="E202" s="41"/>
      <c r="F202" s="246" t="s">
        <v>257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177</v>
      </c>
      <c r="AU202" s="18" t="s">
        <v>91</v>
      </c>
    </row>
    <row r="203" s="13" customFormat="1">
      <c r="A203" s="13"/>
      <c r="B203" s="248"/>
      <c r="C203" s="249"/>
      <c r="D203" s="240" t="s">
        <v>181</v>
      </c>
      <c r="E203" s="250" t="s">
        <v>1</v>
      </c>
      <c r="F203" s="251" t="s">
        <v>258</v>
      </c>
      <c r="G203" s="249"/>
      <c r="H203" s="250" t="s">
        <v>1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181</v>
      </c>
      <c r="AU203" s="257" t="s">
        <v>91</v>
      </c>
      <c r="AV203" s="13" t="s">
        <v>89</v>
      </c>
      <c r="AW203" s="13" t="s">
        <v>38</v>
      </c>
      <c r="AX203" s="13" t="s">
        <v>82</v>
      </c>
      <c r="AY203" s="257" t="s">
        <v>162</v>
      </c>
    </row>
    <row r="204" s="14" customFormat="1">
      <c r="A204" s="14"/>
      <c r="B204" s="258"/>
      <c r="C204" s="259"/>
      <c r="D204" s="240" t="s">
        <v>181</v>
      </c>
      <c r="E204" s="260" t="s">
        <v>1</v>
      </c>
      <c r="F204" s="261" t="s">
        <v>259</v>
      </c>
      <c r="G204" s="259"/>
      <c r="H204" s="262">
        <v>0.14699999999999999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181</v>
      </c>
      <c r="AU204" s="268" t="s">
        <v>91</v>
      </c>
      <c r="AV204" s="14" t="s">
        <v>91</v>
      </c>
      <c r="AW204" s="14" t="s">
        <v>38</v>
      </c>
      <c r="AX204" s="14" t="s">
        <v>89</v>
      </c>
      <c r="AY204" s="268" t="s">
        <v>162</v>
      </c>
    </row>
    <row r="205" s="2" customFormat="1" ht="16.5" customHeight="1">
      <c r="A205" s="39"/>
      <c r="B205" s="40"/>
      <c r="C205" s="227" t="s">
        <v>260</v>
      </c>
      <c r="D205" s="227" t="s">
        <v>164</v>
      </c>
      <c r="E205" s="228" t="s">
        <v>261</v>
      </c>
      <c r="F205" s="229" t="s">
        <v>262</v>
      </c>
      <c r="G205" s="230" t="s">
        <v>263</v>
      </c>
      <c r="H205" s="231">
        <v>103.04000000000001</v>
      </c>
      <c r="I205" s="232"/>
      <c r="J205" s="233">
        <f>ROUND(I205*H205,2)</f>
        <v>0</v>
      </c>
      <c r="K205" s="229" t="s">
        <v>174</v>
      </c>
      <c r="L205" s="45"/>
      <c r="M205" s="234" t="s">
        <v>1</v>
      </c>
      <c r="N205" s="235" t="s">
        <v>47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168</v>
      </c>
      <c r="AT205" s="238" t="s">
        <v>164</v>
      </c>
      <c r="AU205" s="238" t="s">
        <v>91</v>
      </c>
      <c r="AY205" s="18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89</v>
      </c>
      <c r="BK205" s="239">
        <f>ROUND(I205*H205,2)</f>
        <v>0</v>
      </c>
      <c r="BL205" s="18" t="s">
        <v>168</v>
      </c>
      <c r="BM205" s="238" t="s">
        <v>264</v>
      </c>
    </row>
    <row r="206" s="2" customFormat="1">
      <c r="A206" s="39"/>
      <c r="B206" s="40"/>
      <c r="C206" s="41"/>
      <c r="D206" s="240" t="s">
        <v>170</v>
      </c>
      <c r="E206" s="41"/>
      <c r="F206" s="241" t="s">
        <v>265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170</v>
      </c>
      <c r="AU206" s="18" t="s">
        <v>91</v>
      </c>
    </row>
    <row r="207" s="2" customFormat="1">
      <c r="A207" s="39"/>
      <c r="B207" s="40"/>
      <c r="C207" s="41"/>
      <c r="D207" s="245" t="s">
        <v>177</v>
      </c>
      <c r="E207" s="41"/>
      <c r="F207" s="246" t="s">
        <v>266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177</v>
      </c>
      <c r="AU207" s="18" t="s">
        <v>91</v>
      </c>
    </row>
    <row r="208" s="13" customFormat="1">
      <c r="A208" s="13"/>
      <c r="B208" s="248"/>
      <c r="C208" s="249"/>
      <c r="D208" s="240" t="s">
        <v>181</v>
      </c>
      <c r="E208" s="250" t="s">
        <v>1</v>
      </c>
      <c r="F208" s="251" t="s">
        <v>267</v>
      </c>
      <c r="G208" s="249"/>
      <c r="H208" s="250" t="s">
        <v>1</v>
      </c>
      <c r="I208" s="252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181</v>
      </c>
      <c r="AU208" s="257" t="s">
        <v>91</v>
      </c>
      <c r="AV208" s="13" t="s">
        <v>89</v>
      </c>
      <c r="AW208" s="13" t="s">
        <v>38</v>
      </c>
      <c r="AX208" s="13" t="s">
        <v>82</v>
      </c>
      <c r="AY208" s="257" t="s">
        <v>162</v>
      </c>
    </row>
    <row r="209" s="14" customFormat="1">
      <c r="A209" s="14"/>
      <c r="B209" s="258"/>
      <c r="C209" s="259"/>
      <c r="D209" s="240" t="s">
        <v>181</v>
      </c>
      <c r="E209" s="260" t="s">
        <v>1</v>
      </c>
      <c r="F209" s="261" t="s">
        <v>268</v>
      </c>
      <c r="G209" s="259"/>
      <c r="H209" s="262">
        <v>11.52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181</v>
      </c>
      <c r="AU209" s="268" t="s">
        <v>91</v>
      </c>
      <c r="AV209" s="14" t="s">
        <v>91</v>
      </c>
      <c r="AW209" s="14" t="s">
        <v>38</v>
      </c>
      <c r="AX209" s="14" t="s">
        <v>82</v>
      </c>
      <c r="AY209" s="268" t="s">
        <v>162</v>
      </c>
    </row>
    <row r="210" s="13" customFormat="1">
      <c r="A210" s="13"/>
      <c r="B210" s="248"/>
      <c r="C210" s="249"/>
      <c r="D210" s="240" t="s">
        <v>181</v>
      </c>
      <c r="E210" s="250" t="s">
        <v>1</v>
      </c>
      <c r="F210" s="251" t="s">
        <v>269</v>
      </c>
      <c r="G210" s="249"/>
      <c r="H210" s="250" t="s">
        <v>1</v>
      </c>
      <c r="I210" s="252"/>
      <c r="J210" s="249"/>
      <c r="K210" s="249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181</v>
      </c>
      <c r="AU210" s="257" t="s">
        <v>91</v>
      </c>
      <c r="AV210" s="13" t="s">
        <v>89</v>
      </c>
      <c r="AW210" s="13" t="s">
        <v>38</v>
      </c>
      <c r="AX210" s="13" t="s">
        <v>82</v>
      </c>
      <c r="AY210" s="257" t="s">
        <v>162</v>
      </c>
    </row>
    <row r="211" s="14" customFormat="1">
      <c r="A211" s="14"/>
      <c r="B211" s="258"/>
      <c r="C211" s="259"/>
      <c r="D211" s="240" t="s">
        <v>181</v>
      </c>
      <c r="E211" s="260" t="s">
        <v>1</v>
      </c>
      <c r="F211" s="261" t="s">
        <v>270</v>
      </c>
      <c r="G211" s="259"/>
      <c r="H211" s="262">
        <v>91.519999999999996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181</v>
      </c>
      <c r="AU211" s="268" t="s">
        <v>91</v>
      </c>
      <c r="AV211" s="14" t="s">
        <v>91</v>
      </c>
      <c r="AW211" s="14" t="s">
        <v>38</v>
      </c>
      <c r="AX211" s="14" t="s">
        <v>82</v>
      </c>
      <c r="AY211" s="268" t="s">
        <v>162</v>
      </c>
    </row>
    <row r="212" s="15" customFormat="1">
      <c r="A212" s="15"/>
      <c r="B212" s="269"/>
      <c r="C212" s="270"/>
      <c r="D212" s="240" t="s">
        <v>181</v>
      </c>
      <c r="E212" s="271" t="s">
        <v>1</v>
      </c>
      <c r="F212" s="272" t="s">
        <v>186</v>
      </c>
      <c r="G212" s="270"/>
      <c r="H212" s="273">
        <v>103.04000000000001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9" t="s">
        <v>181</v>
      </c>
      <c r="AU212" s="279" t="s">
        <v>91</v>
      </c>
      <c r="AV212" s="15" t="s">
        <v>168</v>
      </c>
      <c r="AW212" s="15" t="s">
        <v>38</v>
      </c>
      <c r="AX212" s="15" t="s">
        <v>89</v>
      </c>
      <c r="AY212" s="279" t="s">
        <v>162</v>
      </c>
    </row>
    <row r="213" s="2" customFormat="1" ht="16.5" customHeight="1">
      <c r="A213" s="39"/>
      <c r="B213" s="40"/>
      <c r="C213" s="227" t="s">
        <v>271</v>
      </c>
      <c r="D213" s="227" t="s">
        <v>164</v>
      </c>
      <c r="E213" s="228" t="s">
        <v>272</v>
      </c>
      <c r="F213" s="229" t="s">
        <v>273</v>
      </c>
      <c r="G213" s="230" t="s">
        <v>263</v>
      </c>
      <c r="H213" s="231">
        <v>10.24</v>
      </c>
      <c r="I213" s="232"/>
      <c r="J213" s="233">
        <f>ROUND(I213*H213,2)</f>
        <v>0</v>
      </c>
      <c r="K213" s="229" t="s">
        <v>174</v>
      </c>
      <c r="L213" s="45"/>
      <c r="M213" s="234" t="s">
        <v>1</v>
      </c>
      <c r="N213" s="235" t="s">
        <v>47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168</v>
      </c>
      <c r="AT213" s="238" t="s">
        <v>164</v>
      </c>
      <c r="AU213" s="238" t="s">
        <v>91</v>
      </c>
      <c r="AY213" s="18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89</v>
      </c>
      <c r="BK213" s="239">
        <f>ROUND(I213*H213,2)</f>
        <v>0</v>
      </c>
      <c r="BL213" s="18" t="s">
        <v>168</v>
      </c>
      <c r="BM213" s="238" t="s">
        <v>274</v>
      </c>
    </row>
    <row r="214" s="2" customFormat="1">
      <c r="A214" s="39"/>
      <c r="B214" s="40"/>
      <c r="C214" s="41"/>
      <c r="D214" s="240" t="s">
        <v>170</v>
      </c>
      <c r="E214" s="41"/>
      <c r="F214" s="241" t="s">
        <v>275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170</v>
      </c>
      <c r="AU214" s="18" t="s">
        <v>91</v>
      </c>
    </row>
    <row r="215" s="2" customFormat="1">
      <c r="A215" s="39"/>
      <c r="B215" s="40"/>
      <c r="C215" s="41"/>
      <c r="D215" s="245" t="s">
        <v>177</v>
      </c>
      <c r="E215" s="41"/>
      <c r="F215" s="246" t="s">
        <v>276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177</v>
      </c>
      <c r="AU215" s="18" t="s">
        <v>91</v>
      </c>
    </row>
    <row r="216" s="13" customFormat="1">
      <c r="A216" s="13"/>
      <c r="B216" s="248"/>
      <c r="C216" s="249"/>
      <c r="D216" s="240" t="s">
        <v>181</v>
      </c>
      <c r="E216" s="250" t="s">
        <v>1</v>
      </c>
      <c r="F216" s="251" t="s">
        <v>277</v>
      </c>
      <c r="G216" s="249"/>
      <c r="H216" s="250" t="s">
        <v>1</v>
      </c>
      <c r="I216" s="252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181</v>
      </c>
      <c r="AU216" s="257" t="s">
        <v>91</v>
      </c>
      <c r="AV216" s="13" t="s">
        <v>89</v>
      </c>
      <c r="AW216" s="13" t="s">
        <v>38</v>
      </c>
      <c r="AX216" s="13" t="s">
        <v>82</v>
      </c>
      <c r="AY216" s="257" t="s">
        <v>162</v>
      </c>
    </row>
    <row r="217" s="14" customFormat="1">
      <c r="A217" s="14"/>
      <c r="B217" s="258"/>
      <c r="C217" s="259"/>
      <c r="D217" s="240" t="s">
        <v>181</v>
      </c>
      <c r="E217" s="260" t="s">
        <v>1</v>
      </c>
      <c r="F217" s="261" t="s">
        <v>278</v>
      </c>
      <c r="G217" s="259"/>
      <c r="H217" s="262">
        <v>10.24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181</v>
      </c>
      <c r="AU217" s="268" t="s">
        <v>91</v>
      </c>
      <c r="AV217" s="14" t="s">
        <v>91</v>
      </c>
      <c r="AW217" s="14" t="s">
        <v>38</v>
      </c>
      <c r="AX217" s="14" t="s">
        <v>89</v>
      </c>
      <c r="AY217" s="268" t="s">
        <v>162</v>
      </c>
    </row>
    <row r="218" s="2" customFormat="1" ht="21.75" customHeight="1">
      <c r="A218" s="39"/>
      <c r="B218" s="40"/>
      <c r="C218" s="227" t="s">
        <v>279</v>
      </c>
      <c r="D218" s="227" t="s">
        <v>164</v>
      </c>
      <c r="E218" s="228" t="s">
        <v>280</v>
      </c>
      <c r="F218" s="229" t="s">
        <v>281</v>
      </c>
      <c r="G218" s="230" t="s">
        <v>247</v>
      </c>
      <c r="H218" s="231">
        <v>80</v>
      </c>
      <c r="I218" s="232"/>
      <c r="J218" s="233">
        <f>ROUND(I218*H218,2)</f>
        <v>0</v>
      </c>
      <c r="K218" s="229" t="s">
        <v>174</v>
      </c>
      <c r="L218" s="45"/>
      <c r="M218" s="234" t="s">
        <v>1</v>
      </c>
      <c r="N218" s="235" t="s">
        <v>47</v>
      </c>
      <c r="O218" s="92"/>
      <c r="P218" s="236">
        <f>O218*H218</f>
        <v>0</v>
      </c>
      <c r="Q218" s="236">
        <v>0.00029</v>
      </c>
      <c r="R218" s="236">
        <f>Q218*H218</f>
        <v>0.023199999999999998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168</v>
      </c>
      <c r="AT218" s="238" t="s">
        <v>164</v>
      </c>
      <c r="AU218" s="238" t="s">
        <v>91</v>
      </c>
      <c r="AY218" s="18" t="s">
        <v>162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89</v>
      </c>
      <c r="BK218" s="239">
        <f>ROUND(I218*H218,2)</f>
        <v>0</v>
      </c>
      <c r="BL218" s="18" t="s">
        <v>168</v>
      </c>
      <c r="BM218" s="238" t="s">
        <v>282</v>
      </c>
    </row>
    <row r="219" s="2" customFormat="1">
      <c r="A219" s="39"/>
      <c r="B219" s="40"/>
      <c r="C219" s="41"/>
      <c r="D219" s="240" t="s">
        <v>170</v>
      </c>
      <c r="E219" s="41"/>
      <c r="F219" s="241" t="s">
        <v>283</v>
      </c>
      <c r="G219" s="41"/>
      <c r="H219" s="41"/>
      <c r="I219" s="242"/>
      <c r="J219" s="41"/>
      <c r="K219" s="41"/>
      <c r="L219" s="45"/>
      <c r="M219" s="243"/>
      <c r="N219" s="24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170</v>
      </c>
      <c r="AU219" s="18" t="s">
        <v>91</v>
      </c>
    </row>
    <row r="220" s="2" customFormat="1">
      <c r="A220" s="39"/>
      <c r="B220" s="40"/>
      <c r="C220" s="41"/>
      <c r="D220" s="245" t="s">
        <v>177</v>
      </c>
      <c r="E220" s="41"/>
      <c r="F220" s="246" t="s">
        <v>284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177</v>
      </c>
      <c r="AU220" s="18" t="s">
        <v>91</v>
      </c>
    </row>
    <row r="221" s="13" customFormat="1">
      <c r="A221" s="13"/>
      <c r="B221" s="248"/>
      <c r="C221" s="249"/>
      <c r="D221" s="240" t="s">
        <v>181</v>
      </c>
      <c r="E221" s="250" t="s">
        <v>1</v>
      </c>
      <c r="F221" s="251" t="s">
        <v>223</v>
      </c>
      <c r="G221" s="249"/>
      <c r="H221" s="250" t="s">
        <v>1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181</v>
      </c>
      <c r="AU221" s="257" t="s">
        <v>91</v>
      </c>
      <c r="AV221" s="13" t="s">
        <v>89</v>
      </c>
      <c r="AW221" s="13" t="s">
        <v>38</v>
      </c>
      <c r="AX221" s="13" t="s">
        <v>82</v>
      </c>
      <c r="AY221" s="257" t="s">
        <v>162</v>
      </c>
    </row>
    <row r="222" s="14" customFormat="1">
      <c r="A222" s="14"/>
      <c r="B222" s="258"/>
      <c r="C222" s="259"/>
      <c r="D222" s="240" t="s">
        <v>181</v>
      </c>
      <c r="E222" s="260" t="s">
        <v>1</v>
      </c>
      <c r="F222" s="261" t="s">
        <v>285</v>
      </c>
      <c r="G222" s="259"/>
      <c r="H222" s="262">
        <v>80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181</v>
      </c>
      <c r="AU222" s="268" t="s">
        <v>91</v>
      </c>
      <c r="AV222" s="14" t="s">
        <v>91</v>
      </c>
      <c r="AW222" s="14" t="s">
        <v>38</v>
      </c>
      <c r="AX222" s="14" t="s">
        <v>89</v>
      </c>
      <c r="AY222" s="268" t="s">
        <v>162</v>
      </c>
    </row>
    <row r="223" s="2" customFormat="1" ht="16.5" customHeight="1">
      <c r="A223" s="39"/>
      <c r="B223" s="40"/>
      <c r="C223" s="227" t="s">
        <v>8</v>
      </c>
      <c r="D223" s="227" t="s">
        <v>164</v>
      </c>
      <c r="E223" s="228" t="s">
        <v>286</v>
      </c>
      <c r="F223" s="229" t="s">
        <v>287</v>
      </c>
      <c r="G223" s="230" t="s">
        <v>173</v>
      </c>
      <c r="H223" s="231">
        <v>3.6400000000000001</v>
      </c>
      <c r="I223" s="232"/>
      <c r="J223" s="233">
        <f>ROUND(I223*H223,2)</f>
        <v>0</v>
      </c>
      <c r="K223" s="229" t="s">
        <v>174</v>
      </c>
      <c r="L223" s="45"/>
      <c r="M223" s="234" t="s">
        <v>1</v>
      </c>
      <c r="N223" s="235" t="s">
        <v>47</v>
      </c>
      <c r="O223" s="92"/>
      <c r="P223" s="236">
        <f>O223*H223</f>
        <v>0</v>
      </c>
      <c r="Q223" s="236">
        <v>2.5018699999999998</v>
      </c>
      <c r="R223" s="236">
        <f>Q223*H223</f>
        <v>9.1068067999999993</v>
      </c>
      <c r="S223" s="236">
        <v>0</v>
      </c>
      <c r="T223" s="23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8" t="s">
        <v>168</v>
      </c>
      <c r="AT223" s="238" t="s">
        <v>164</v>
      </c>
      <c r="AU223" s="238" t="s">
        <v>91</v>
      </c>
      <c r="AY223" s="18" t="s">
        <v>162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8" t="s">
        <v>89</v>
      </c>
      <c r="BK223" s="239">
        <f>ROUND(I223*H223,2)</f>
        <v>0</v>
      </c>
      <c r="BL223" s="18" t="s">
        <v>168</v>
      </c>
      <c r="BM223" s="238" t="s">
        <v>288</v>
      </c>
    </row>
    <row r="224" s="2" customFormat="1">
      <c r="A224" s="39"/>
      <c r="B224" s="40"/>
      <c r="C224" s="41"/>
      <c r="D224" s="240" t="s">
        <v>170</v>
      </c>
      <c r="E224" s="41"/>
      <c r="F224" s="241" t="s">
        <v>289</v>
      </c>
      <c r="G224" s="41"/>
      <c r="H224" s="41"/>
      <c r="I224" s="242"/>
      <c r="J224" s="41"/>
      <c r="K224" s="41"/>
      <c r="L224" s="45"/>
      <c r="M224" s="243"/>
      <c r="N224" s="244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170</v>
      </c>
      <c r="AU224" s="18" t="s">
        <v>91</v>
      </c>
    </row>
    <row r="225" s="2" customFormat="1">
      <c r="A225" s="39"/>
      <c r="B225" s="40"/>
      <c r="C225" s="41"/>
      <c r="D225" s="245" t="s">
        <v>177</v>
      </c>
      <c r="E225" s="41"/>
      <c r="F225" s="246" t="s">
        <v>290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177</v>
      </c>
      <c r="AU225" s="18" t="s">
        <v>91</v>
      </c>
    </row>
    <row r="226" s="13" customFormat="1">
      <c r="A226" s="13"/>
      <c r="B226" s="248"/>
      <c r="C226" s="249"/>
      <c r="D226" s="240" t="s">
        <v>181</v>
      </c>
      <c r="E226" s="250" t="s">
        <v>1</v>
      </c>
      <c r="F226" s="251" t="s">
        <v>291</v>
      </c>
      <c r="G226" s="249"/>
      <c r="H226" s="250" t="s">
        <v>1</v>
      </c>
      <c r="I226" s="252"/>
      <c r="J226" s="249"/>
      <c r="K226" s="249"/>
      <c r="L226" s="253"/>
      <c r="M226" s="254"/>
      <c r="N226" s="255"/>
      <c r="O226" s="255"/>
      <c r="P226" s="255"/>
      <c r="Q226" s="255"/>
      <c r="R226" s="255"/>
      <c r="S226" s="255"/>
      <c r="T226" s="25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7" t="s">
        <v>181</v>
      </c>
      <c r="AU226" s="257" t="s">
        <v>91</v>
      </c>
      <c r="AV226" s="13" t="s">
        <v>89</v>
      </c>
      <c r="AW226" s="13" t="s">
        <v>38</v>
      </c>
      <c r="AX226" s="13" t="s">
        <v>82</v>
      </c>
      <c r="AY226" s="257" t="s">
        <v>162</v>
      </c>
    </row>
    <row r="227" s="14" customFormat="1">
      <c r="A227" s="14"/>
      <c r="B227" s="258"/>
      <c r="C227" s="259"/>
      <c r="D227" s="240" t="s">
        <v>181</v>
      </c>
      <c r="E227" s="260" t="s">
        <v>1</v>
      </c>
      <c r="F227" s="261" t="s">
        <v>292</v>
      </c>
      <c r="G227" s="259"/>
      <c r="H227" s="262">
        <v>3.6400000000000001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8" t="s">
        <v>181</v>
      </c>
      <c r="AU227" s="268" t="s">
        <v>91</v>
      </c>
      <c r="AV227" s="14" t="s">
        <v>91</v>
      </c>
      <c r="AW227" s="14" t="s">
        <v>38</v>
      </c>
      <c r="AX227" s="14" t="s">
        <v>89</v>
      </c>
      <c r="AY227" s="268" t="s">
        <v>162</v>
      </c>
    </row>
    <row r="228" s="2" customFormat="1" ht="16.5" customHeight="1">
      <c r="A228" s="39"/>
      <c r="B228" s="40"/>
      <c r="C228" s="227" t="s">
        <v>293</v>
      </c>
      <c r="D228" s="227" t="s">
        <v>164</v>
      </c>
      <c r="E228" s="228" t="s">
        <v>294</v>
      </c>
      <c r="F228" s="229" t="s">
        <v>295</v>
      </c>
      <c r="G228" s="230" t="s">
        <v>263</v>
      </c>
      <c r="H228" s="231">
        <v>24.263999999999999</v>
      </c>
      <c r="I228" s="232"/>
      <c r="J228" s="233">
        <f>ROUND(I228*H228,2)</f>
        <v>0</v>
      </c>
      <c r="K228" s="229" t="s">
        <v>174</v>
      </c>
      <c r="L228" s="45"/>
      <c r="M228" s="234" t="s">
        <v>1</v>
      </c>
      <c r="N228" s="235" t="s">
        <v>47</v>
      </c>
      <c r="O228" s="92"/>
      <c r="P228" s="236">
        <f>O228*H228</f>
        <v>0</v>
      </c>
      <c r="Q228" s="236">
        <v>0.0053899999999999998</v>
      </c>
      <c r="R228" s="236">
        <f>Q228*H228</f>
        <v>0.13078296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168</v>
      </c>
      <c r="AT228" s="238" t="s">
        <v>164</v>
      </c>
      <c r="AU228" s="238" t="s">
        <v>91</v>
      </c>
      <c r="AY228" s="18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89</v>
      </c>
      <c r="BK228" s="239">
        <f>ROUND(I228*H228,2)</f>
        <v>0</v>
      </c>
      <c r="BL228" s="18" t="s">
        <v>168</v>
      </c>
      <c r="BM228" s="238" t="s">
        <v>296</v>
      </c>
    </row>
    <row r="229" s="2" customFormat="1">
      <c r="A229" s="39"/>
      <c r="B229" s="40"/>
      <c r="C229" s="41"/>
      <c r="D229" s="240" t="s">
        <v>170</v>
      </c>
      <c r="E229" s="41"/>
      <c r="F229" s="241" t="s">
        <v>297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170</v>
      </c>
      <c r="AU229" s="18" t="s">
        <v>91</v>
      </c>
    </row>
    <row r="230" s="2" customFormat="1">
      <c r="A230" s="39"/>
      <c r="B230" s="40"/>
      <c r="C230" s="41"/>
      <c r="D230" s="245" t="s">
        <v>177</v>
      </c>
      <c r="E230" s="41"/>
      <c r="F230" s="246" t="s">
        <v>298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177</v>
      </c>
      <c r="AU230" s="18" t="s">
        <v>91</v>
      </c>
    </row>
    <row r="231" s="13" customFormat="1">
      <c r="A231" s="13"/>
      <c r="B231" s="248"/>
      <c r="C231" s="249"/>
      <c r="D231" s="240" t="s">
        <v>181</v>
      </c>
      <c r="E231" s="250" t="s">
        <v>1</v>
      </c>
      <c r="F231" s="251" t="s">
        <v>299</v>
      </c>
      <c r="G231" s="249"/>
      <c r="H231" s="250" t="s">
        <v>1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181</v>
      </c>
      <c r="AU231" s="257" t="s">
        <v>91</v>
      </c>
      <c r="AV231" s="13" t="s">
        <v>89</v>
      </c>
      <c r="AW231" s="13" t="s">
        <v>38</v>
      </c>
      <c r="AX231" s="13" t="s">
        <v>82</v>
      </c>
      <c r="AY231" s="257" t="s">
        <v>162</v>
      </c>
    </row>
    <row r="232" s="14" customFormat="1">
      <c r="A232" s="14"/>
      <c r="B232" s="258"/>
      <c r="C232" s="259"/>
      <c r="D232" s="240" t="s">
        <v>181</v>
      </c>
      <c r="E232" s="260" t="s">
        <v>1</v>
      </c>
      <c r="F232" s="261" t="s">
        <v>300</v>
      </c>
      <c r="G232" s="259"/>
      <c r="H232" s="262">
        <v>11.052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8" t="s">
        <v>181</v>
      </c>
      <c r="AU232" s="268" t="s">
        <v>91</v>
      </c>
      <c r="AV232" s="14" t="s">
        <v>91</v>
      </c>
      <c r="AW232" s="14" t="s">
        <v>38</v>
      </c>
      <c r="AX232" s="14" t="s">
        <v>82</v>
      </c>
      <c r="AY232" s="268" t="s">
        <v>162</v>
      </c>
    </row>
    <row r="233" s="14" customFormat="1">
      <c r="A233" s="14"/>
      <c r="B233" s="258"/>
      <c r="C233" s="259"/>
      <c r="D233" s="240" t="s">
        <v>181</v>
      </c>
      <c r="E233" s="260" t="s">
        <v>1</v>
      </c>
      <c r="F233" s="261" t="s">
        <v>301</v>
      </c>
      <c r="G233" s="259"/>
      <c r="H233" s="262">
        <v>13.212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181</v>
      </c>
      <c r="AU233" s="268" t="s">
        <v>91</v>
      </c>
      <c r="AV233" s="14" t="s">
        <v>91</v>
      </c>
      <c r="AW233" s="14" t="s">
        <v>38</v>
      </c>
      <c r="AX233" s="14" t="s">
        <v>82</v>
      </c>
      <c r="AY233" s="268" t="s">
        <v>162</v>
      </c>
    </row>
    <row r="234" s="15" customFormat="1">
      <c r="A234" s="15"/>
      <c r="B234" s="269"/>
      <c r="C234" s="270"/>
      <c r="D234" s="240" t="s">
        <v>181</v>
      </c>
      <c r="E234" s="271" t="s">
        <v>1</v>
      </c>
      <c r="F234" s="272" t="s">
        <v>186</v>
      </c>
      <c r="G234" s="270"/>
      <c r="H234" s="273">
        <v>24.263999999999999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9" t="s">
        <v>181</v>
      </c>
      <c r="AU234" s="279" t="s">
        <v>91</v>
      </c>
      <c r="AV234" s="15" t="s">
        <v>168</v>
      </c>
      <c r="AW234" s="15" t="s">
        <v>38</v>
      </c>
      <c r="AX234" s="15" t="s">
        <v>89</v>
      </c>
      <c r="AY234" s="279" t="s">
        <v>162</v>
      </c>
    </row>
    <row r="235" s="2" customFormat="1" ht="16.5" customHeight="1">
      <c r="A235" s="39"/>
      <c r="B235" s="40"/>
      <c r="C235" s="227" t="s">
        <v>302</v>
      </c>
      <c r="D235" s="227" t="s">
        <v>164</v>
      </c>
      <c r="E235" s="228" t="s">
        <v>303</v>
      </c>
      <c r="F235" s="229" t="s">
        <v>304</v>
      </c>
      <c r="G235" s="230" t="s">
        <v>263</v>
      </c>
      <c r="H235" s="231">
        <v>24.263999999999999</v>
      </c>
      <c r="I235" s="232"/>
      <c r="J235" s="233">
        <f>ROUND(I235*H235,2)</f>
        <v>0</v>
      </c>
      <c r="K235" s="229" t="s">
        <v>174</v>
      </c>
      <c r="L235" s="45"/>
      <c r="M235" s="234" t="s">
        <v>1</v>
      </c>
      <c r="N235" s="235" t="s">
        <v>47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168</v>
      </c>
      <c r="AT235" s="238" t="s">
        <v>164</v>
      </c>
      <c r="AU235" s="238" t="s">
        <v>91</v>
      </c>
      <c r="AY235" s="18" t="s">
        <v>162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89</v>
      </c>
      <c r="BK235" s="239">
        <f>ROUND(I235*H235,2)</f>
        <v>0</v>
      </c>
      <c r="BL235" s="18" t="s">
        <v>168</v>
      </c>
      <c r="BM235" s="238" t="s">
        <v>305</v>
      </c>
    </row>
    <row r="236" s="2" customFormat="1">
      <c r="A236" s="39"/>
      <c r="B236" s="40"/>
      <c r="C236" s="41"/>
      <c r="D236" s="240" t="s">
        <v>170</v>
      </c>
      <c r="E236" s="41"/>
      <c r="F236" s="241" t="s">
        <v>306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170</v>
      </c>
      <c r="AU236" s="18" t="s">
        <v>91</v>
      </c>
    </row>
    <row r="237" s="2" customFormat="1">
      <c r="A237" s="39"/>
      <c r="B237" s="40"/>
      <c r="C237" s="41"/>
      <c r="D237" s="245" t="s">
        <v>177</v>
      </c>
      <c r="E237" s="41"/>
      <c r="F237" s="246" t="s">
        <v>307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177</v>
      </c>
      <c r="AU237" s="18" t="s">
        <v>91</v>
      </c>
    </row>
    <row r="238" s="2" customFormat="1" ht="16.5" customHeight="1">
      <c r="A238" s="39"/>
      <c r="B238" s="40"/>
      <c r="C238" s="227" t="s">
        <v>308</v>
      </c>
      <c r="D238" s="227" t="s">
        <v>164</v>
      </c>
      <c r="E238" s="228" t="s">
        <v>309</v>
      </c>
      <c r="F238" s="229" t="s">
        <v>310</v>
      </c>
      <c r="G238" s="230" t="s">
        <v>240</v>
      </c>
      <c r="H238" s="231">
        <v>0.02</v>
      </c>
      <c r="I238" s="232"/>
      <c r="J238" s="233">
        <f>ROUND(I238*H238,2)</f>
        <v>0</v>
      </c>
      <c r="K238" s="229" t="s">
        <v>174</v>
      </c>
      <c r="L238" s="45"/>
      <c r="M238" s="234" t="s">
        <v>1</v>
      </c>
      <c r="N238" s="235" t="s">
        <v>47</v>
      </c>
      <c r="O238" s="92"/>
      <c r="P238" s="236">
        <f>O238*H238</f>
        <v>0</v>
      </c>
      <c r="Q238" s="236">
        <v>1.0471699999999999</v>
      </c>
      <c r="R238" s="236">
        <f>Q238*H238</f>
        <v>0.020943399999999997</v>
      </c>
      <c r="S238" s="236">
        <v>0</v>
      </c>
      <c r="T238" s="23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8" t="s">
        <v>168</v>
      </c>
      <c r="AT238" s="238" t="s">
        <v>164</v>
      </c>
      <c r="AU238" s="238" t="s">
        <v>91</v>
      </c>
      <c r="AY238" s="18" t="s">
        <v>162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8" t="s">
        <v>89</v>
      </c>
      <c r="BK238" s="239">
        <f>ROUND(I238*H238,2)</f>
        <v>0</v>
      </c>
      <c r="BL238" s="18" t="s">
        <v>168</v>
      </c>
      <c r="BM238" s="238" t="s">
        <v>311</v>
      </c>
    </row>
    <row r="239" s="2" customFormat="1">
      <c r="A239" s="39"/>
      <c r="B239" s="40"/>
      <c r="C239" s="41"/>
      <c r="D239" s="240" t="s">
        <v>170</v>
      </c>
      <c r="E239" s="41"/>
      <c r="F239" s="241" t="s">
        <v>312</v>
      </c>
      <c r="G239" s="41"/>
      <c r="H239" s="41"/>
      <c r="I239" s="242"/>
      <c r="J239" s="41"/>
      <c r="K239" s="41"/>
      <c r="L239" s="45"/>
      <c r="M239" s="243"/>
      <c r="N239" s="244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170</v>
      </c>
      <c r="AU239" s="18" t="s">
        <v>91</v>
      </c>
    </row>
    <row r="240" s="2" customFormat="1">
      <c r="A240" s="39"/>
      <c r="B240" s="40"/>
      <c r="C240" s="41"/>
      <c r="D240" s="245" t="s">
        <v>177</v>
      </c>
      <c r="E240" s="41"/>
      <c r="F240" s="246" t="s">
        <v>313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177</v>
      </c>
      <c r="AU240" s="18" t="s">
        <v>91</v>
      </c>
    </row>
    <row r="241" s="2" customFormat="1">
      <c r="A241" s="39"/>
      <c r="B241" s="40"/>
      <c r="C241" s="41"/>
      <c r="D241" s="240" t="s">
        <v>179</v>
      </c>
      <c r="E241" s="41"/>
      <c r="F241" s="247" t="s">
        <v>314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179</v>
      </c>
      <c r="AU241" s="18" t="s">
        <v>91</v>
      </c>
    </row>
    <row r="242" s="2" customFormat="1" ht="16.5" customHeight="1">
      <c r="A242" s="39"/>
      <c r="B242" s="40"/>
      <c r="C242" s="227" t="s">
        <v>315</v>
      </c>
      <c r="D242" s="227" t="s">
        <v>164</v>
      </c>
      <c r="E242" s="228" t="s">
        <v>316</v>
      </c>
      <c r="F242" s="229" t="s">
        <v>317</v>
      </c>
      <c r="G242" s="230" t="s">
        <v>240</v>
      </c>
      <c r="H242" s="231">
        <v>0.17000000000000001</v>
      </c>
      <c r="I242" s="232"/>
      <c r="J242" s="233">
        <f>ROUND(I242*H242,2)</f>
        <v>0</v>
      </c>
      <c r="K242" s="229" t="s">
        <v>174</v>
      </c>
      <c r="L242" s="45"/>
      <c r="M242" s="234" t="s">
        <v>1</v>
      </c>
      <c r="N242" s="235" t="s">
        <v>47</v>
      </c>
      <c r="O242" s="92"/>
      <c r="P242" s="236">
        <f>O242*H242</f>
        <v>0</v>
      </c>
      <c r="Q242" s="236">
        <v>1.06277</v>
      </c>
      <c r="R242" s="236">
        <f>Q242*H242</f>
        <v>0.18067090000000002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168</v>
      </c>
      <c r="AT242" s="238" t="s">
        <v>164</v>
      </c>
      <c r="AU242" s="238" t="s">
        <v>91</v>
      </c>
      <c r="AY242" s="18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89</v>
      </c>
      <c r="BK242" s="239">
        <f>ROUND(I242*H242,2)</f>
        <v>0</v>
      </c>
      <c r="BL242" s="18" t="s">
        <v>168</v>
      </c>
      <c r="BM242" s="238" t="s">
        <v>318</v>
      </c>
    </row>
    <row r="243" s="2" customFormat="1">
      <c r="A243" s="39"/>
      <c r="B243" s="40"/>
      <c r="C243" s="41"/>
      <c r="D243" s="240" t="s">
        <v>170</v>
      </c>
      <c r="E243" s="41"/>
      <c r="F243" s="241" t="s">
        <v>319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170</v>
      </c>
      <c r="AU243" s="18" t="s">
        <v>91</v>
      </c>
    </row>
    <row r="244" s="2" customFormat="1">
      <c r="A244" s="39"/>
      <c r="B244" s="40"/>
      <c r="C244" s="41"/>
      <c r="D244" s="245" t="s">
        <v>177</v>
      </c>
      <c r="E244" s="41"/>
      <c r="F244" s="246" t="s">
        <v>320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177</v>
      </c>
      <c r="AU244" s="18" t="s">
        <v>91</v>
      </c>
    </row>
    <row r="245" s="2" customFormat="1">
      <c r="A245" s="39"/>
      <c r="B245" s="40"/>
      <c r="C245" s="41"/>
      <c r="D245" s="240" t="s">
        <v>179</v>
      </c>
      <c r="E245" s="41"/>
      <c r="F245" s="247" t="s">
        <v>314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179</v>
      </c>
      <c r="AU245" s="18" t="s">
        <v>91</v>
      </c>
    </row>
    <row r="246" s="12" customFormat="1" ht="22.8" customHeight="1">
      <c r="A246" s="12"/>
      <c r="B246" s="211"/>
      <c r="C246" s="212"/>
      <c r="D246" s="213" t="s">
        <v>81</v>
      </c>
      <c r="E246" s="225" t="s">
        <v>187</v>
      </c>
      <c r="F246" s="225" t="s">
        <v>321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SUM(P247:P401)</f>
        <v>0</v>
      </c>
      <c r="Q246" s="219"/>
      <c r="R246" s="220">
        <f>SUM(R247:R401)</f>
        <v>151.15591939262401</v>
      </c>
      <c r="S246" s="219"/>
      <c r="T246" s="221">
        <f>SUM(T247:T401)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89</v>
      </c>
      <c r="AT246" s="223" t="s">
        <v>81</v>
      </c>
      <c r="AU246" s="223" t="s">
        <v>89</v>
      </c>
      <c r="AY246" s="222" t="s">
        <v>162</v>
      </c>
      <c r="BK246" s="224">
        <f>SUM(BK247:BK401)</f>
        <v>0</v>
      </c>
    </row>
    <row r="247" s="2" customFormat="1" ht="16.5" customHeight="1">
      <c r="A247" s="39"/>
      <c r="B247" s="40"/>
      <c r="C247" s="227" t="s">
        <v>322</v>
      </c>
      <c r="D247" s="227" t="s">
        <v>164</v>
      </c>
      <c r="E247" s="228" t="s">
        <v>323</v>
      </c>
      <c r="F247" s="229" t="s">
        <v>324</v>
      </c>
      <c r="G247" s="230" t="s">
        <v>263</v>
      </c>
      <c r="H247" s="231">
        <v>11.52</v>
      </c>
      <c r="I247" s="232"/>
      <c r="J247" s="233">
        <f>ROUND(I247*H247,2)</f>
        <v>0</v>
      </c>
      <c r="K247" s="229" t="s">
        <v>174</v>
      </c>
      <c r="L247" s="45"/>
      <c r="M247" s="234" t="s">
        <v>1</v>
      </c>
      <c r="N247" s="235" t="s">
        <v>47</v>
      </c>
      <c r="O247" s="92"/>
      <c r="P247" s="236">
        <f>O247*H247</f>
        <v>0</v>
      </c>
      <c r="Q247" s="236">
        <v>0.16517000000000001</v>
      </c>
      <c r="R247" s="236">
        <f>Q247*H247</f>
        <v>1.9027584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168</v>
      </c>
      <c r="AT247" s="238" t="s">
        <v>164</v>
      </c>
      <c r="AU247" s="238" t="s">
        <v>91</v>
      </c>
      <c r="AY247" s="18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89</v>
      </c>
      <c r="BK247" s="239">
        <f>ROUND(I247*H247,2)</f>
        <v>0</v>
      </c>
      <c r="BL247" s="18" t="s">
        <v>168</v>
      </c>
      <c r="BM247" s="238" t="s">
        <v>325</v>
      </c>
    </row>
    <row r="248" s="2" customFormat="1">
      <c r="A248" s="39"/>
      <c r="B248" s="40"/>
      <c r="C248" s="41"/>
      <c r="D248" s="240" t="s">
        <v>170</v>
      </c>
      <c r="E248" s="41"/>
      <c r="F248" s="241" t="s">
        <v>326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170</v>
      </c>
      <c r="AU248" s="18" t="s">
        <v>91</v>
      </c>
    </row>
    <row r="249" s="2" customFormat="1">
      <c r="A249" s="39"/>
      <c r="B249" s="40"/>
      <c r="C249" s="41"/>
      <c r="D249" s="245" t="s">
        <v>177</v>
      </c>
      <c r="E249" s="41"/>
      <c r="F249" s="246" t="s">
        <v>327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177</v>
      </c>
      <c r="AU249" s="18" t="s">
        <v>91</v>
      </c>
    </row>
    <row r="250" s="13" customFormat="1">
      <c r="A250" s="13"/>
      <c r="B250" s="248"/>
      <c r="C250" s="249"/>
      <c r="D250" s="240" t="s">
        <v>181</v>
      </c>
      <c r="E250" s="250" t="s">
        <v>1</v>
      </c>
      <c r="F250" s="251" t="s">
        <v>328</v>
      </c>
      <c r="G250" s="249"/>
      <c r="H250" s="250" t="s">
        <v>1</v>
      </c>
      <c r="I250" s="252"/>
      <c r="J250" s="249"/>
      <c r="K250" s="249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181</v>
      </c>
      <c r="AU250" s="257" t="s">
        <v>91</v>
      </c>
      <c r="AV250" s="13" t="s">
        <v>89</v>
      </c>
      <c r="AW250" s="13" t="s">
        <v>38</v>
      </c>
      <c r="AX250" s="13" t="s">
        <v>82</v>
      </c>
      <c r="AY250" s="257" t="s">
        <v>162</v>
      </c>
    </row>
    <row r="251" s="14" customFormat="1">
      <c r="A251" s="14"/>
      <c r="B251" s="258"/>
      <c r="C251" s="259"/>
      <c r="D251" s="240" t="s">
        <v>181</v>
      </c>
      <c r="E251" s="260" t="s">
        <v>1</v>
      </c>
      <c r="F251" s="261" t="s">
        <v>268</v>
      </c>
      <c r="G251" s="259"/>
      <c r="H251" s="262">
        <v>11.52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8" t="s">
        <v>181</v>
      </c>
      <c r="AU251" s="268" t="s">
        <v>91</v>
      </c>
      <c r="AV251" s="14" t="s">
        <v>91</v>
      </c>
      <c r="AW251" s="14" t="s">
        <v>38</v>
      </c>
      <c r="AX251" s="14" t="s">
        <v>89</v>
      </c>
      <c r="AY251" s="268" t="s">
        <v>162</v>
      </c>
    </row>
    <row r="252" s="2" customFormat="1" ht="16.5" customHeight="1">
      <c r="A252" s="39"/>
      <c r="B252" s="40"/>
      <c r="C252" s="227" t="s">
        <v>7</v>
      </c>
      <c r="D252" s="227" t="s">
        <v>164</v>
      </c>
      <c r="E252" s="228" t="s">
        <v>329</v>
      </c>
      <c r="F252" s="229" t="s">
        <v>330</v>
      </c>
      <c r="G252" s="230" t="s">
        <v>263</v>
      </c>
      <c r="H252" s="231">
        <v>11.52</v>
      </c>
      <c r="I252" s="232"/>
      <c r="J252" s="233">
        <f>ROUND(I252*H252,2)</f>
        <v>0</v>
      </c>
      <c r="K252" s="229" t="s">
        <v>174</v>
      </c>
      <c r="L252" s="45"/>
      <c r="M252" s="234" t="s">
        <v>1</v>
      </c>
      <c r="N252" s="235" t="s">
        <v>47</v>
      </c>
      <c r="O252" s="92"/>
      <c r="P252" s="236">
        <f>O252*H252</f>
        <v>0</v>
      </c>
      <c r="Q252" s="236">
        <v>0.33034000000000002</v>
      </c>
      <c r="R252" s="236">
        <f>Q252*H252</f>
        <v>3.8055167999999999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168</v>
      </c>
      <c r="AT252" s="238" t="s">
        <v>164</v>
      </c>
      <c r="AU252" s="238" t="s">
        <v>91</v>
      </c>
      <c r="AY252" s="18" t="s">
        <v>162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89</v>
      </c>
      <c r="BK252" s="239">
        <f>ROUND(I252*H252,2)</f>
        <v>0</v>
      </c>
      <c r="BL252" s="18" t="s">
        <v>168</v>
      </c>
      <c r="BM252" s="238" t="s">
        <v>331</v>
      </c>
    </row>
    <row r="253" s="2" customFormat="1">
      <c r="A253" s="39"/>
      <c r="B253" s="40"/>
      <c r="C253" s="41"/>
      <c r="D253" s="240" t="s">
        <v>170</v>
      </c>
      <c r="E253" s="41"/>
      <c r="F253" s="241" t="s">
        <v>332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170</v>
      </c>
      <c r="AU253" s="18" t="s">
        <v>91</v>
      </c>
    </row>
    <row r="254" s="2" customFormat="1">
      <c r="A254" s="39"/>
      <c r="B254" s="40"/>
      <c r="C254" s="41"/>
      <c r="D254" s="245" t="s">
        <v>177</v>
      </c>
      <c r="E254" s="41"/>
      <c r="F254" s="246" t="s">
        <v>333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177</v>
      </c>
      <c r="AU254" s="18" t="s">
        <v>91</v>
      </c>
    </row>
    <row r="255" s="2" customFormat="1">
      <c r="A255" s="39"/>
      <c r="B255" s="40"/>
      <c r="C255" s="41"/>
      <c r="D255" s="240" t="s">
        <v>179</v>
      </c>
      <c r="E255" s="41"/>
      <c r="F255" s="247" t="s">
        <v>334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179</v>
      </c>
      <c r="AU255" s="18" t="s">
        <v>91</v>
      </c>
    </row>
    <row r="256" s="2" customFormat="1" ht="16.5" customHeight="1">
      <c r="A256" s="39"/>
      <c r="B256" s="40"/>
      <c r="C256" s="227" t="s">
        <v>335</v>
      </c>
      <c r="D256" s="227" t="s">
        <v>164</v>
      </c>
      <c r="E256" s="228" t="s">
        <v>336</v>
      </c>
      <c r="F256" s="229" t="s">
        <v>337</v>
      </c>
      <c r="G256" s="230" t="s">
        <v>263</v>
      </c>
      <c r="H256" s="231">
        <v>91.519999999999996</v>
      </c>
      <c r="I256" s="232"/>
      <c r="J256" s="233">
        <f>ROUND(I256*H256,2)</f>
        <v>0</v>
      </c>
      <c r="K256" s="229" t="s">
        <v>174</v>
      </c>
      <c r="L256" s="45"/>
      <c r="M256" s="234" t="s">
        <v>1</v>
      </c>
      <c r="N256" s="235" t="s">
        <v>47</v>
      </c>
      <c r="O256" s="92"/>
      <c r="P256" s="236">
        <f>O256*H256</f>
        <v>0</v>
      </c>
      <c r="Q256" s="236">
        <v>0.18945999999999999</v>
      </c>
      <c r="R256" s="236">
        <f>Q256*H256</f>
        <v>17.3393792</v>
      </c>
      <c r="S256" s="236">
        <v>0</v>
      </c>
      <c r="T256" s="237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8" t="s">
        <v>168</v>
      </c>
      <c r="AT256" s="238" t="s">
        <v>164</v>
      </c>
      <c r="AU256" s="238" t="s">
        <v>91</v>
      </c>
      <c r="AY256" s="18" t="s">
        <v>162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8" t="s">
        <v>89</v>
      </c>
      <c r="BK256" s="239">
        <f>ROUND(I256*H256,2)</f>
        <v>0</v>
      </c>
      <c r="BL256" s="18" t="s">
        <v>168</v>
      </c>
      <c r="BM256" s="238" t="s">
        <v>338</v>
      </c>
    </row>
    <row r="257" s="2" customFormat="1">
      <c r="A257" s="39"/>
      <c r="B257" s="40"/>
      <c r="C257" s="41"/>
      <c r="D257" s="240" t="s">
        <v>170</v>
      </c>
      <c r="E257" s="41"/>
      <c r="F257" s="241" t="s">
        <v>339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170</v>
      </c>
      <c r="AU257" s="18" t="s">
        <v>91</v>
      </c>
    </row>
    <row r="258" s="2" customFormat="1">
      <c r="A258" s="39"/>
      <c r="B258" s="40"/>
      <c r="C258" s="41"/>
      <c r="D258" s="245" t="s">
        <v>177</v>
      </c>
      <c r="E258" s="41"/>
      <c r="F258" s="246" t="s">
        <v>340</v>
      </c>
      <c r="G258" s="41"/>
      <c r="H258" s="41"/>
      <c r="I258" s="242"/>
      <c r="J258" s="41"/>
      <c r="K258" s="41"/>
      <c r="L258" s="45"/>
      <c r="M258" s="243"/>
      <c r="N258" s="244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177</v>
      </c>
      <c r="AU258" s="18" t="s">
        <v>91</v>
      </c>
    </row>
    <row r="259" s="13" customFormat="1">
      <c r="A259" s="13"/>
      <c r="B259" s="248"/>
      <c r="C259" s="249"/>
      <c r="D259" s="240" t="s">
        <v>181</v>
      </c>
      <c r="E259" s="250" t="s">
        <v>1</v>
      </c>
      <c r="F259" s="251" t="s">
        <v>328</v>
      </c>
      <c r="G259" s="249"/>
      <c r="H259" s="250" t="s">
        <v>1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7" t="s">
        <v>181</v>
      </c>
      <c r="AU259" s="257" t="s">
        <v>91</v>
      </c>
      <c r="AV259" s="13" t="s">
        <v>89</v>
      </c>
      <c r="AW259" s="13" t="s">
        <v>38</v>
      </c>
      <c r="AX259" s="13" t="s">
        <v>82</v>
      </c>
      <c r="AY259" s="257" t="s">
        <v>162</v>
      </c>
    </row>
    <row r="260" s="14" customFormat="1">
      <c r="A260" s="14"/>
      <c r="B260" s="258"/>
      <c r="C260" s="259"/>
      <c r="D260" s="240" t="s">
        <v>181</v>
      </c>
      <c r="E260" s="260" t="s">
        <v>1</v>
      </c>
      <c r="F260" s="261" t="s">
        <v>270</v>
      </c>
      <c r="G260" s="259"/>
      <c r="H260" s="262">
        <v>91.519999999999996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181</v>
      </c>
      <c r="AU260" s="268" t="s">
        <v>91</v>
      </c>
      <c r="AV260" s="14" t="s">
        <v>91</v>
      </c>
      <c r="AW260" s="14" t="s">
        <v>38</v>
      </c>
      <c r="AX260" s="14" t="s">
        <v>89</v>
      </c>
      <c r="AY260" s="268" t="s">
        <v>162</v>
      </c>
    </row>
    <row r="261" s="2" customFormat="1" ht="16.5" customHeight="1">
      <c r="A261" s="39"/>
      <c r="B261" s="40"/>
      <c r="C261" s="227" t="s">
        <v>341</v>
      </c>
      <c r="D261" s="227" t="s">
        <v>164</v>
      </c>
      <c r="E261" s="228" t="s">
        <v>342</v>
      </c>
      <c r="F261" s="229" t="s">
        <v>343</v>
      </c>
      <c r="G261" s="230" t="s">
        <v>263</v>
      </c>
      <c r="H261" s="231">
        <v>91.519999999999996</v>
      </c>
      <c r="I261" s="232"/>
      <c r="J261" s="233">
        <f>ROUND(I261*H261,2)</f>
        <v>0</v>
      </c>
      <c r="K261" s="229" t="s">
        <v>174</v>
      </c>
      <c r="L261" s="45"/>
      <c r="M261" s="234" t="s">
        <v>1</v>
      </c>
      <c r="N261" s="235" t="s">
        <v>47</v>
      </c>
      <c r="O261" s="92"/>
      <c r="P261" s="236">
        <f>O261*H261</f>
        <v>0</v>
      </c>
      <c r="Q261" s="236">
        <v>0.37891999999999998</v>
      </c>
      <c r="R261" s="236">
        <f>Q261*H261</f>
        <v>34.6787584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168</v>
      </c>
      <c r="AT261" s="238" t="s">
        <v>164</v>
      </c>
      <c r="AU261" s="238" t="s">
        <v>91</v>
      </c>
      <c r="AY261" s="18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89</v>
      </c>
      <c r="BK261" s="239">
        <f>ROUND(I261*H261,2)</f>
        <v>0</v>
      </c>
      <c r="BL261" s="18" t="s">
        <v>168</v>
      </c>
      <c r="BM261" s="238" t="s">
        <v>344</v>
      </c>
    </row>
    <row r="262" s="2" customFormat="1">
      <c r="A262" s="39"/>
      <c r="B262" s="40"/>
      <c r="C262" s="41"/>
      <c r="D262" s="240" t="s">
        <v>170</v>
      </c>
      <c r="E262" s="41"/>
      <c r="F262" s="241" t="s">
        <v>345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170</v>
      </c>
      <c r="AU262" s="18" t="s">
        <v>91</v>
      </c>
    </row>
    <row r="263" s="2" customFormat="1">
      <c r="A263" s="39"/>
      <c r="B263" s="40"/>
      <c r="C263" s="41"/>
      <c r="D263" s="245" t="s">
        <v>177</v>
      </c>
      <c r="E263" s="41"/>
      <c r="F263" s="246" t="s">
        <v>346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177</v>
      </c>
      <c r="AU263" s="18" t="s">
        <v>91</v>
      </c>
    </row>
    <row r="264" s="2" customFormat="1">
      <c r="A264" s="39"/>
      <c r="B264" s="40"/>
      <c r="C264" s="41"/>
      <c r="D264" s="240" t="s">
        <v>179</v>
      </c>
      <c r="E264" s="41"/>
      <c r="F264" s="247" t="s">
        <v>334</v>
      </c>
      <c r="G264" s="41"/>
      <c r="H264" s="41"/>
      <c r="I264" s="242"/>
      <c r="J264" s="41"/>
      <c r="K264" s="41"/>
      <c r="L264" s="45"/>
      <c r="M264" s="243"/>
      <c r="N264" s="244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179</v>
      </c>
      <c r="AU264" s="18" t="s">
        <v>91</v>
      </c>
    </row>
    <row r="265" s="2" customFormat="1" ht="16.5" customHeight="1">
      <c r="A265" s="39"/>
      <c r="B265" s="40"/>
      <c r="C265" s="227" t="s">
        <v>347</v>
      </c>
      <c r="D265" s="227" t="s">
        <v>164</v>
      </c>
      <c r="E265" s="228" t="s">
        <v>348</v>
      </c>
      <c r="F265" s="229" t="s">
        <v>349</v>
      </c>
      <c r="G265" s="230" t="s">
        <v>263</v>
      </c>
      <c r="H265" s="231">
        <v>11.52</v>
      </c>
      <c r="I265" s="232"/>
      <c r="J265" s="233">
        <f>ROUND(I265*H265,2)</f>
        <v>0</v>
      </c>
      <c r="K265" s="229" t="s">
        <v>174</v>
      </c>
      <c r="L265" s="45"/>
      <c r="M265" s="234" t="s">
        <v>1</v>
      </c>
      <c r="N265" s="235" t="s">
        <v>47</v>
      </c>
      <c r="O265" s="92"/>
      <c r="P265" s="236">
        <f>O265*H265</f>
        <v>0</v>
      </c>
      <c r="Q265" s="236">
        <v>0.0132638162</v>
      </c>
      <c r="R265" s="236">
        <f>Q265*H265</f>
        <v>0.15279916262400001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168</v>
      </c>
      <c r="AT265" s="238" t="s">
        <v>164</v>
      </c>
      <c r="AU265" s="238" t="s">
        <v>91</v>
      </c>
      <c r="AY265" s="18" t="s">
        <v>162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89</v>
      </c>
      <c r="BK265" s="239">
        <f>ROUND(I265*H265,2)</f>
        <v>0</v>
      </c>
      <c r="BL265" s="18" t="s">
        <v>168</v>
      </c>
      <c r="BM265" s="238" t="s">
        <v>350</v>
      </c>
    </row>
    <row r="266" s="2" customFormat="1">
      <c r="A266" s="39"/>
      <c r="B266" s="40"/>
      <c r="C266" s="41"/>
      <c r="D266" s="240" t="s">
        <v>170</v>
      </c>
      <c r="E266" s="41"/>
      <c r="F266" s="241" t="s">
        <v>351</v>
      </c>
      <c r="G266" s="41"/>
      <c r="H266" s="41"/>
      <c r="I266" s="242"/>
      <c r="J266" s="41"/>
      <c r="K266" s="41"/>
      <c r="L266" s="45"/>
      <c r="M266" s="243"/>
      <c r="N266" s="244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170</v>
      </c>
      <c r="AU266" s="18" t="s">
        <v>91</v>
      </c>
    </row>
    <row r="267" s="2" customFormat="1">
      <c r="A267" s="39"/>
      <c r="B267" s="40"/>
      <c r="C267" s="41"/>
      <c r="D267" s="245" t="s">
        <v>177</v>
      </c>
      <c r="E267" s="41"/>
      <c r="F267" s="246" t="s">
        <v>352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177</v>
      </c>
      <c r="AU267" s="18" t="s">
        <v>91</v>
      </c>
    </row>
    <row r="268" s="2" customFormat="1">
      <c r="A268" s="39"/>
      <c r="B268" s="40"/>
      <c r="C268" s="41"/>
      <c r="D268" s="240" t="s">
        <v>179</v>
      </c>
      <c r="E268" s="41"/>
      <c r="F268" s="247" t="s">
        <v>353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179</v>
      </c>
      <c r="AU268" s="18" t="s">
        <v>91</v>
      </c>
    </row>
    <row r="269" s="2" customFormat="1" ht="16.5" customHeight="1">
      <c r="A269" s="39"/>
      <c r="B269" s="40"/>
      <c r="C269" s="227" t="s">
        <v>354</v>
      </c>
      <c r="D269" s="227" t="s">
        <v>164</v>
      </c>
      <c r="E269" s="228" t="s">
        <v>355</v>
      </c>
      <c r="F269" s="229" t="s">
        <v>356</v>
      </c>
      <c r="G269" s="230" t="s">
        <v>263</v>
      </c>
      <c r="H269" s="231">
        <v>91.519999999999996</v>
      </c>
      <c r="I269" s="232"/>
      <c r="J269" s="233">
        <f>ROUND(I269*H269,2)</f>
        <v>0</v>
      </c>
      <c r="K269" s="229" t="s">
        <v>174</v>
      </c>
      <c r="L269" s="45"/>
      <c r="M269" s="234" t="s">
        <v>1</v>
      </c>
      <c r="N269" s="235" t="s">
        <v>47</v>
      </c>
      <c r="O269" s="92"/>
      <c r="P269" s="236">
        <f>O269*H269</f>
        <v>0</v>
      </c>
      <c r="Q269" s="236">
        <v>0.0098600000000000007</v>
      </c>
      <c r="R269" s="236">
        <f>Q269*H269</f>
        <v>0.90238720000000006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168</v>
      </c>
      <c r="AT269" s="238" t="s">
        <v>164</v>
      </c>
      <c r="AU269" s="238" t="s">
        <v>91</v>
      </c>
      <c r="AY269" s="18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89</v>
      </c>
      <c r="BK269" s="239">
        <f>ROUND(I269*H269,2)</f>
        <v>0</v>
      </c>
      <c r="BL269" s="18" t="s">
        <v>168</v>
      </c>
      <c r="BM269" s="238" t="s">
        <v>357</v>
      </c>
    </row>
    <row r="270" s="2" customFormat="1">
      <c r="A270" s="39"/>
      <c r="B270" s="40"/>
      <c r="C270" s="41"/>
      <c r="D270" s="240" t="s">
        <v>170</v>
      </c>
      <c r="E270" s="41"/>
      <c r="F270" s="241" t="s">
        <v>358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170</v>
      </c>
      <c r="AU270" s="18" t="s">
        <v>91</v>
      </c>
    </row>
    <row r="271" s="2" customFormat="1">
      <c r="A271" s="39"/>
      <c r="B271" s="40"/>
      <c r="C271" s="41"/>
      <c r="D271" s="245" t="s">
        <v>177</v>
      </c>
      <c r="E271" s="41"/>
      <c r="F271" s="246" t="s">
        <v>359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177</v>
      </c>
      <c r="AU271" s="18" t="s">
        <v>91</v>
      </c>
    </row>
    <row r="272" s="2" customFormat="1">
      <c r="A272" s="39"/>
      <c r="B272" s="40"/>
      <c r="C272" s="41"/>
      <c r="D272" s="240" t="s">
        <v>179</v>
      </c>
      <c r="E272" s="41"/>
      <c r="F272" s="247" t="s">
        <v>353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179</v>
      </c>
      <c r="AU272" s="18" t="s">
        <v>91</v>
      </c>
    </row>
    <row r="273" s="2" customFormat="1" ht="16.5" customHeight="1">
      <c r="A273" s="39"/>
      <c r="B273" s="40"/>
      <c r="C273" s="227" t="s">
        <v>360</v>
      </c>
      <c r="D273" s="227" t="s">
        <v>164</v>
      </c>
      <c r="E273" s="228" t="s">
        <v>361</v>
      </c>
      <c r="F273" s="229" t="s">
        <v>362</v>
      </c>
      <c r="G273" s="230" t="s">
        <v>173</v>
      </c>
      <c r="H273" s="231">
        <v>14.545</v>
      </c>
      <c r="I273" s="232"/>
      <c r="J273" s="233">
        <f>ROUND(I273*H273,2)</f>
        <v>0</v>
      </c>
      <c r="K273" s="229" t="s">
        <v>174</v>
      </c>
      <c r="L273" s="45"/>
      <c r="M273" s="234" t="s">
        <v>1</v>
      </c>
      <c r="N273" s="235" t="s">
        <v>47</v>
      </c>
      <c r="O273" s="92"/>
      <c r="P273" s="236">
        <f>O273*H273</f>
        <v>0</v>
      </c>
      <c r="Q273" s="236">
        <v>2.57477</v>
      </c>
      <c r="R273" s="236">
        <f>Q273*H273</f>
        <v>37.450029649999998</v>
      </c>
      <c r="S273" s="236">
        <v>0</v>
      </c>
      <c r="T273" s="237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8" t="s">
        <v>168</v>
      </c>
      <c r="AT273" s="238" t="s">
        <v>164</v>
      </c>
      <c r="AU273" s="238" t="s">
        <v>91</v>
      </c>
      <c r="AY273" s="18" t="s">
        <v>162</v>
      </c>
      <c r="BE273" s="239">
        <f>IF(N273="základní",J273,0)</f>
        <v>0</v>
      </c>
      <c r="BF273" s="239">
        <f>IF(N273="snížená",J273,0)</f>
        <v>0</v>
      </c>
      <c r="BG273" s="239">
        <f>IF(N273="zákl. přenesená",J273,0)</f>
        <v>0</v>
      </c>
      <c r="BH273" s="239">
        <f>IF(N273="sníž. přenesená",J273,0)</f>
        <v>0</v>
      </c>
      <c r="BI273" s="239">
        <f>IF(N273="nulová",J273,0)</f>
        <v>0</v>
      </c>
      <c r="BJ273" s="18" t="s">
        <v>89</v>
      </c>
      <c r="BK273" s="239">
        <f>ROUND(I273*H273,2)</f>
        <v>0</v>
      </c>
      <c r="BL273" s="18" t="s">
        <v>168</v>
      </c>
      <c r="BM273" s="238" t="s">
        <v>363</v>
      </c>
    </row>
    <row r="274" s="2" customFormat="1">
      <c r="A274" s="39"/>
      <c r="B274" s="40"/>
      <c r="C274" s="41"/>
      <c r="D274" s="240" t="s">
        <v>170</v>
      </c>
      <c r="E274" s="41"/>
      <c r="F274" s="241" t="s">
        <v>364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170</v>
      </c>
      <c r="AU274" s="18" t="s">
        <v>91</v>
      </c>
    </row>
    <row r="275" s="2" customFormat="1">
      <c r="A275" s="39"/>
      <c r="B275" s="40"/>
      <c r="C275" s="41"/>
      <c r="D275" s="245" t="s">
        <v>177</v>
      </c>
      <c r="E275" s="41"/>
      <c r="F275" s="246" t="s">
        <v>365</v>
      </c>
      <c r="G275" s="41"/>
      <c r="H275" s="41"/>
      <c r="I275" s="242"/>
      <c r="J275" s="41"/>
      <c r="K275" s="41"/>
      <c r="L275" s="45"/>
      <c r="M275" s="243"/>
      <c r="N275" s="24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177</v>
      </c>
      <c r="AU275" s="18" t="s">
        <v>91</v>
      </c>
    </row>
    <row r="276" s="13" customFormat="1">
      <c r="A276" s="13"/>
      <c r="B276" s="248"/>
      <c r="C276" s="249"/>
      <c r="D276" s="240" t="s">
        <v>181</v>
      </c>
      <c r="E276" s="250" t="s">
        <v>1</v>
      </c>
      <c r="F276" s="251" t="s">
        <v>366</v>
      </c>
      <c r="G276" s="249"/>
      <c r="H276" s="250" t="s">
        <v>1</v>
      </c>
      <c r="I276" s="252"/>
      <c r="J276" s="249"/>
      <c r="K276" s="249"/>
      <c r="L276" s="253"/>
      <c r="M276" s="254"/>
      <c r="N276" s="255"/>
      <c r="O276" s="255"/>
      <c r="P276" s="255"/>
      <c r="Q276" s="255"/>
      <c r="R276" s="255"/>
      <c r="S276" s="255"/>
      <c r="T276" s="25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7" t="s">
        <v>181</v>
      </c>
      <c r="AU276" s="257" t="s">
        <v>91</v>
      </c>
      <c r="AV276" s="13" t="s">
        <v>89</v>
      </c>
      <c r="AW276" s="13" t="s">
        <v>38</v>
      </c>
      <c r="AX276" s="13" t="s">
        <v>82</v>
      </c>
      <c r="AY276" s="257" t="s">
        <v>162</v>
      </c>
    </row>
    <row r="277" s="13" customFormat="1">
      <c r="A277" s="13"/>
      <c r="B277" s="248"/>
      <c r="C277" s="249"/>
      <c r="D277" s="240" t="s">
        <v>181</v>
      </c>
      <c r="E277" s="250" t="s">
        <v>1</v>
      </c>
      <c r="F277" s="251" t="s">
        <v>367</v>
      </c>
      <c r="G277" s="249"/>
      <c r="H277" s="250" t="s">
        <v>1</v>
      </c>
      <c r="I277" s="252"/>
      <c r="J277" s="249"/>
      <c r="K277" s="249"/>
      <c r="L277" s="253"/>
      <c r="M277" s="254"/>
      <c r="N277" s="255"/>
      <c r="O277" s="255"/>
      <c r="P277" s="255"/>
      <c r="Q277" s="255"/>
      <c r="R277" s="255"/>
      <c r="S277" s="255"/>
      <c r="T277" s="25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7" t="s">
        <v>181</v>
      </c>
      <c r="AU277" s="257" t="s">
        <v>91</v>
      </c>
      <c r="AV277" s="13" t="s">
        <v>89</v>
      </c>
      <c r="AW277" s="13" t="s">
        <v>38</v>
      </c>
      <c r="AX277" s="13" t="s">
        <v>82</v>
      </c>
      <c r="AY277" s="257" t="s">
        <v>162</v>
      </c>
    </row>
    <row r="278" s="14" customFormat="1">
      <c r="A278" s="14"/>
      <c r="B278" s="258"/>
      <c r="C278" s="259"/>
      <c r="D278" s="240" t="s">
        <v>181</v>
      </c>
      <c r="E278" s="260" t="s">
        <v>1</v>
      </c>
      <c r="F278" s="261" t="s">
        <v>368</v>
      </c>
      <c r="G278" s="259"/>
      <c r="H278" s="262">
        <v>0.441</v>
      </c>
      <c r="I278" s="263"/>
      <c r="J278" s="259"/>
      <c r="K278" s="259"/>
      <c r="L278" s="264"/>
      <c r="M278" s="265"/>
      <c r="N278" s="266"/>
      <c r="O278" s="266"/>
      <c r="P278" s="266"/>
      <c r="Q278" s="266"/>
      <c r="R278" s="266"/>
      <c r="S278" s="266"/>
      <c r="T278" s="267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8" t="s">
        <v>181</v>
      </c>
      <c r="AU278" s="268" t="s">
        <v>91</v>
      </c>
      <c r="AV278" s="14" t="s">
        <v>91</v>
      </c>
      <c r="AW278" s="14" t="s">
        <v>38</v>
      </c>
      <c r="AX278" s="14" t="s">
        <v>82</v>
      </c>
      <c r="AY278" s="268" t="s">
        <v>162</v>
      </c>
    </row>
    <row r="279" s="14" customFormat="1">
      <c r="A279" s="14"/>
      <c r="B279" s="258"/>
      <c r="C279" s="259"/>
      <c r="D279" s="240" t="s">
        <v>181</v>
      </c>
      <c r="E279" s="260" t="s">
        <v>1</v>
      </c>
      <c r="F279" s="261" t="s">
        <v>369</v>
      </c>
      <c r="G279" s="259"/>
      <c r="H279" s="262">
        <v>0.441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181</v>
      </c>
      <c r="AU279" s="268" t="s">
        <v>91</v>
      </c>
      <c r="AV279" s="14" t="s">
        <v>91</v>
      </c>
      <c r="AW279" s="14" t="s">
        <v>38</v>
      </c>
      <c r="AX279" s="14" t="s">
        <v>82</v>
      </c>
      <c r="AY279" s="268" t="s">
        <v>162</v>
      </c>
    </row>
    <row r="280" s="14" customFormat="1">
      <c r="A280" s="14"/>
      <c r="B280" s="258"/>
      <c r="C280" s="259"/>
      <c r="D280" s="240" t="s">
        <v>181</v>
      </c>
      <c r="E280" s="260" t="s">
        <v>1</v>
      </c>
      <c r="F280" s="261" t="s">
        <v>370</v>
      </c>
      <c r="G280" s="259"/>
      <c r="H280" s="262">
        <v>0.441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8" t="s">
        <v>181</v>
      </c>
      <c r="AU280" s="268" t="s">
        <v>91</v>
      </c>
      <c r="AV280" s="14" t="s">
        <v>91</v>
      </c>
      <c r="AW280" s="14" t="s">
        <v>38</v>
      </c>
      <c r="AX280" s="14" t="s">
        <v>82</v>
      </c>
      <c r="AY280" s="268" t="s">
        <v>162</v>
      </c>
    </row>
    <row r="281" s="14" customFormat="1">
      <c r="A281" s="14"/>
      <c r="B281" s="258"/>
      <c r="C281" s="259"/>
      <c r="D281" s="240" t="s">
        <v>181</v>
      </c>
      <c r="E281" s="260" t="s">
        <v>1</v>
      </c>
      <c r="F281" s="261" t="s">
        <v>371</v>
      </c>
      <c r="G281" s="259"/>
      <c r="H281" s="262">
        <v>0.441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8" t="s">
        <v>181</v>
      </c>
      <c r="AU281" s="268" t="s">
        <v>91</v>
      </c>
      <c r="AV281" s="14" t="s">
        <v>91</v>
      </c>
      <c r="AW281" s="14" t="s">
        <v>38</v>
      </c>
      <c r="AX281" s="14" t="s">
        <v>82</v>
      </c>
      <c r="AY281" s="268" t="s">
        <v>162</v>
      </c>
    </row>
    <row r="282" s="16" customFormat="1">
      <c r="A282" s="16"/>
      <c r="B282" s="290"/>
      <c r="C282" s="291"/>
      <c r="D282" s="240" t="s">
        <v>181</v>
      </c>
      <c r="E282" s="292" t="s">
        <v>1</v>
      </c>
      <c r="F282" s="293" t="s">
        <v>372</v>
      </c>
      <c r="G282" s="291"/>
      <c r="H282" s="294">
        <v>1.764</v>
      </c>
      <c r="I282" s="295"/>
      <c r="J282" s="291"/>
      <c r="K282" s="291"/>
      <c r="L282" s="296"/>
      <c r="M282" s="297"/>
      <c r="N282" s="298"/>
      <c r="O282" s="298"/>
      <c r="P282" s="298"/>
      <c r="Q282" s="298"/>
      <c r="R282" s="298"/>
      <c r="S282" s="298"/>
      <c r="T282" s="299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300" t="s">
        <v>181</v>
      </c>
      <c r="AU282" s="300" t="s">
        <v>91</v>
      </c>
      <c r="AV282" s="16" t="s">
        <v>187</v>
      </c>
      <c r="AW282" s="16" t="s">
        <v>38</v>
      </c>
      <c r="AX282" s="16" t="s">
        <v>82</v>
      </c>
      <c r="AY282" s="300" t="s">
        <v>162</v>
      </c>
    </row>
    <row r="283" s="13" customFormat="1">
      <c r="A283" s="13"/>
      <c r="B283" s="248"/>
      <c r="C283" s="249"/>
      <c r="D283" s="240" t="s">
        <v>181</v>
      </c>
      <c r="E283" s="250" t="s">
        <v>1</v>
      </c>
      <c r="F283" s="251" t="s">
        <v>373</v>
      </c>
      <c r="G283" s="249"/>
      <c r="H283" s="250" t="s">
        <v>1</v>
      </c>
      <c r="I283" s="252"/>
      <c r="J283" s="249"/>
      <c r="K283" s="249"/>
      <c r="L283" s="253"/>
      <c r="M283" s="254"/>
      <c r="N283" s="255"/>
      <c r="O283" s="255"/>
      <c r="P283" s="255"/>
      <c r="Q283" s="255"/>
      <c r="R283" s="255"/>
      <c r="S283" s="255"/>
      <c r="T283" s="25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7" t="s">
        <v>181</v>
      </c>
      <c r="AU283" s="257" t="s">
        <v>91</v>
      </c>
      <c r="AV283" s="13" t="s">
        <v>89</v>
      </c>
      <c r="AW283" s="13" t="s">
        <v>38</v>
      </c>
      <c r="AX283" s="13" t="s">
        <v>82</v>
      </c>
      <c r="AY283" s="257" t="s">
        <v>162</v>
      </c>
    </row>
    <row r="284" s="14" customFormat="1">
      <c r="A284" s="14"/>
      <c r="B284" s="258"/>
      <c r="C284" s="259"/>
      <c r="D284" s="240" t="s">
        <v>181</v>
      </c>
      <c r="E284" s="260" t="s">
        <v>1</v>
      </c>
      <c r="F284" s="261" t="s">
        <v>374</v>
      </c>
      <c r="G284" s="259"/>
      <c r="H284" s="262">
        <v>2.8279999999999998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8" t="s">
        <v>181</v>
      </c>
      <c r="AU284" s="268" t="s">
        <v>91</v>
      </c>
      <c r="AV284" s="14" t="s">
        <v>91</v>
      </c>
      <c r="AW284" s="14" t="s">
        <v>38</v>
      </c>
      <c r="AX284" s="14" t="s">
        <v>82</v>
      </c>
      <c r="AY284" s="268" t="s">
        <v>162</v>
      </c>
    </row>
    <row r="285" s="14" customFormat="1">
      <c r="A285" s="14"/>
      <c r="B285" s="258"/>
      <c r="C285" s="259"/>
      <c r="D285" s="240" t="s">
        <v>181</v>
      </c>
      <c r="E285" s="260" t="s">
        <v>1</v>
      </c>
      <c r="F285" s="261" t="s">
        <v>375</v>
      </c>
      <c r="G285" s="259"/>
      <c r="H285" s="262">
        <v>4.2919999999999998</v>
      </c>
      <c r="I285" s="263"/>
      <c r="J285" s="259"/>
      <c r="K285" s="259"/>
      <c r="L285" s="264"/>
      <c r="M285" s="265"/>
      <c r="N285" s="266"/>
      <c r="O285" s="266"/>
      <c r="P285" s="266"/>
      <c r="Q285" s="266"/>
      <c r="R285" s="266"/>
      <c r="S285" s="266"/>
      <c r="T285" s="267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8" t="s">
        <v>181</v>
      </c>
      <c r="AU285" s="268" t="s">
        <v>91</v>
      </c>
      <c r="AV285" s="14" t="s">
        <v>91</v>
      </c>
      <c r="AW285" s="14" t="s">
        <v>38</v>
      </c>
      <c r="AX285" s="14" t="s">
        <v>82</v>
      </c>
      <c r="AY285" s="268" t="s">
        <v>162</v>
      </c>
    </row>
    <row r="286" s="14" customFormat="1">
      <c r="A286" s="14"/>
      <c r="B286" s="258"/>
      <c r="C286" s="259"/>
      <c r="D286" s="240" t="s">
        <v>181</v>
      </c>
      <c r="E286" s="260" t="s">
        <v>1</v>
      </c>
      <c r="F286" s="261" t="s">
        <v>376</v>
      </c>
      <c r="G286" s="259"/>
      <c r="H286" s="262">
        <v>3.2999999999999998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8" t="s">
        <v>181</v>
      </c>
      <c r="AU286" s="268" t="s">
        <v>91</v>
      </c>
      <c r="AV286" s="14" t="s">
        <v>91</v>
      </c>
      <c r="AW286" s="14" t="s">
        <v>38</v>
      </c>
      <c r="AX286" s="14" t="s">
        <v>82</v>
      </c>
      <c r="AY286" s="268" t="s">
        <v>162</v>
      </c>
    </row>
    <row r="287" s="14" customFormat="1">
      <c r="A287" s="14"/>
      <c r="B287" s="258"/>
      <c r="C287" s="259"/>
      <c r="D287" s="240" t="s">
        <v>181</v>
      </c>
      <c r="E287" s="260" t="s">
        <v>1</v>
      </c>
      <c r="F287" s="261" t="s">
        <v>377</v>
      </c>
      <c r="G287" s="259"/>
      <c r="H287" s="262">
        <v>3.2999999999999998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8" t="s">
        <v>181</v>
      </c>
      <c r="AU287" s="268" t="s">
        <v>91</v>
      </c>
      <c r="AV287" s="14" t="s">
        <v>91</v>
      </c>
      <c r="AW287" s="14" t="s">
        <v>38</v>
      </c>
      <c r="AX287" s="14" t="s">
        <v>82</v>
      </c>
      <c r="AY287" s="268" t="s">
        <v>162</v>
      </c>
    </row>
    <row r="288" s="13" customFormat="1">
      <c r="A288" s="13"/>
      <c r="B288" s="248"/>
      <c r="C288" s="249"/>
      <c r="D288" s="240" t="s">
        <v>181</v>
      </c>
      <c r="E288" s="250" t="s">
        <v>1</v>
      </c>
      <c r="F288" s="251" t="s">
        <v>378</v>
      </c>
      <c r="G288" s="249"/>
      <c r="H288" s="250" t="s">
        <v>1</v>
      </c>
      <c r="I288" s="252"/>
      <c r="J288" s="249"/>
      <c r="K288" s="249"/>
      <c r="L288" s="253"/>
      <c r="M288" s="254"/>
      <c r="N288" s="255"/>
      <c r="O288" s="255"/>
      <c r="P288" s="255"/>
      <c r="Q288" s="255"/>
      <c r="R288" s="255"/>
      <c r="S288" s="255"/>
      <c r="T288" s="25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7" t="s">
        <v>181</v>
      </c>
      <c r="AU288" s="257" t="s">
        <v>91</v>
      </c>
      <c r="AV288" s="13" t="s">
        <v>89</v>
      </c>
      <c r="AW288" s="13" t="s">
        <v>38</v>
      </c>
      <c r="AX288" s="13" t="s">
        <v>82</v>
      </c>
      <c r="AY288" s="257" t="s">
        <v>162</v>
      </c>
    </row>
    <row r="289" s="14" customFormat="1">
      <c r="A289" s="14"/>
      <c r="B289" s="258"/>
      <c r="C289" s="259"/>
      <c r="D289" s="240" t="s">
        <v>181</v>
      </c>
      <c r="E289" s="260" t="s">
        <v>1</v>
      </c>
      <c r="F289" s="261" t="s">
        <v>379</v>
      </c>
      <c r="G289" s="259"/>
      <c r="H289" s="262">
        <v>-0.33300000000000002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8" t="s">
        <v>181</v>
      </c>
      <c r="AU289" s="268" t="s">
        <v>91</v>
      </c>
      <c r="AV289" s="14" t="s">
        <v>91</v>
      </c>
      <c r="AW289" s="14" t="s">
        <v>38</v>
      </c>
      <c r="AX289" s="14" t="s">
        <v>82</v>
      </c>
      <c r="AY289" s="268" t="s">
        <v>162</v>
      </c>
    </row>
    <row r="290" s="14" customFormat="1">
      <c r="A290" s="14"/>
      <c r="B290" s="258"/>
      <c r="C290" s="259"/>
      <c r="D290" s="240" t="s">
        <v>181</v>
      </c>
      <c r="E290" s="260" t="s">
        <v>1</v>
      </c>
      <c r="F290" s="261" t="s">
        <v>380</v>
      </c>
      <c r="G290" s="259"/>
      <c r="H290" s="262">
        <v>-0.60599999999999998</v>
      </c>
      <c r="I290" s="263"/>
      <c r="J290" s="259"/>
      <c r="K290" s="259"/>
      <c r="L290" s="264"/>
      <c r="M290" s="265"/>
      <c r="N290" s="266"/>
      <c r="O290" s="266"/>
      <c r="P290" s="266"/>
      <c r="Q290" s="266"/>
      <c r="R290" s="266"/>
      <c r="S290" s="266"/>
      <c r="T290" s="26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8" t="s">
        <v>181</v>
      </c>
      <c r="AU290" s="268" t="s">
        <v>91</v>
      </c>
      <c r="AV290" s="14" t="s">
        <v>91</v>
      </c>
      <c r="AW290" s="14" t="s">
        <v>38</v>
      </c>
      <c r="AX290" s="14" t="s">
        <v>82</v>
      </c>
      <c r="AY290" s="268" t="s">
        <v>162</v>
      </c>
    </row>
    <row r="291" s="16" customFormat="1">
      <c r="A291" s="16"/>
      <c r="B291" s="290"/>
      <c r="C291" s="291"/>
      <c r="D291" s="240" t="s">
        <v>181</v>
      </c>
      <c r="E291" s="292" t="s">
        <v>1</v>
      </c>
      <c r="F291" s="293" t="s">
        <v>372</v>
      </c>
      <c r="G291" s="291"/>
      <c r="H291" s="294">
        <v>12.781000000000001</v>
      </c>
      <c r="I291" s="295"/>
      <c r="J291" s="291"/>
      <c r="K291" s="291"/>
      <c r="L291" s="296"/>
      <c r="M291" s="297"/>
      <c r="N291" s="298"/>
      <c r="O291" s="298"/>
      <c r="P291" s="298"/>
      <c r="Q291" s="298"/>
      <c r="R291" s="298"/>
      <c r="S291" s="298"/>
      <c r="T291" s="299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300" t="s">
        <v>181</v>
      </c>
      <c r="AU291" s="300" t="s">
        <v>91</v>
      </c>
      <c r="AV291" s="16" t="s">
        <v>187</v>
      </c>
      <c r="AW291" s="16" t="s">
        <v>38</v>
      </c>
      <c r="AX291" s="16" t="s">
        <v>82</v>
      </c>
      <c r="AY291" s="300" t="s">
        <v>162</v>
      </c>
    </row>
    <row r="292" s="15" customFormat="1">
      <c r="A292" s="15"/>
      <c r="B292" s="269"/>
      <c r="C292" s="270"/>
      <c r="D292" s="240" t="s">
        <v>181</v>
      </c>
      <c r="E292" s="271" t="s">
        <v>1</v>
      </c>
      <c r="F292" s="272" t="s">
        <v>186</v>
      </c>
      <c r="G292" s="270"/>
      <c r="H292" s="273">
        <v>14.545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9" t="s">
        <v>181</v>
      </c>
      <c r="AU292" s="279" t="s">
        <v>91</v>
      </c>
      <c r="AV292" s="15" t="s">
        <v>168</v>
      </c>
      <c r="AW292" s="15" t="s">
        <v>38</v>
      </c>
      <c r="AX292" s="15" t="s">
        <v>89</v>
      </c>
      <c r="AY292" s="279" t="s">
        <v>162</v>
      </c>
    </row>
    <row r="293" s="2" customFormat="1" ht="16.5" customHeight="1">
      <c r="A293" s="39"/>
      <c r="B293" s="40"/>
      <c r="C293" s="227" t="s">
        <v>381</v>
      </c>
      <c r="D293" s="227" t="s">
        <v>164</v>
      </c>
      <c r="E293" s="228" t="s">
        <v>382</v>
      </c>
      <c r="F293" s="229" t="s">
        <v>383</v>
      </c>
      <c r="G293" s="230" t="s">
        <v>240</v>
      </c>
      <c r="H293" s="231">
        <v>1.7130000000000001</v>
      </c>
      <c r="I293" s="232"/>
      <c r="J293" s="233">
        <f>ROUND(I293*H293,2)</f>
        <v>0</v>
      </c>
      <c r="K293" s="229" t="s">
        <v>174</v>
      </c>
      <c r="L293" s="45"/>
      <c r="M293" s="234" t="s">
        <v>1</v>
      </c>
      <c r="N293" s="235" t="s">
        <v>47</v>
      </c>
      <c r="O293" s="92"/>
      <c r="P293" s="236">
        <f>O293*H293</f>
        <v>0</v>
      </c>
      <c r="Q293" s="236">
        <v>1.03739</v>
      </c>
      <c r="R293" s="236">
        <f>Q293*H293</f>
        <v>1.7770490700000001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168</v>
      </c>
      <c r="AT293" s="238" t="s">
        <v>164</v>
      </c>
      <c r="AU293" s="238" t="s">
        <v>91</v>
      </c>
      <c r="AY293" s="18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89</v>
      </c>
      <c r="BK293" s="239">
        <f>ROUND(I293*H293,2)</f>
        <v>0</v>
      </c>
      <c r="BL293" s="18" t="s">
        <v>168</v>
      </c>
      <c r="BM293" s="238" t="s">
        <v>384</v>
      </c>
    </row>
    <row r="294" s="2" customFormat="1">
      <c r="A294" s="39"/>
      <c r="B294" s="40"/>
      <c r="C294" s="41"/>
      <c r="D294" s="240" t="s">
        <v>170</v>
      </c>
      <c r="E294" s="41"/>
      <c r="F294" s="241" t="s">
        <v>385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170</v>
      </c>
      <c r="AU294" s="18" t="s">
        <v>91</v>
      </c>
    </row>
    <row r="295" s="2" customFormat="1">
      <c r="A295" s="39"/>
      <c r="B295" s="40"/>
      <c r="C295" s="41"/>
      <c r="D295" s="245" t="s">
        <v>177</v>
      </c>
      <c r="E295" s="41"/>
      <c r="F295" s="246" t="s">
        <v>386</v>
      </c>
      <c r="G295" s="41"/>
      <c r="H295" s="41"/>
      <c r="I295" s="242"/>
      <c r="J295" s="41"/>
      <c r="K295" s="41"/>
      <c r="L295" s="45"/>
      <c r="M295" s="243"/>
      <c r="N295" s="244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177</v>
      </c>
      <c r="AU295" s="18" t="s">
        <v>91</v>
      </c>
    </row>
    <row r="296" s="2" customFormat="1">
      <c r="A296" s="39"/>
      <c r="B296" s="40"/>
      <c r="C296" s="41"/>
      <c r="D296" s="240" t="s">
        <v>179</v>
      </c>
      <c r="E296" s="41"/>
      <c r="F296" s="247" t="s">
        <v>387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179</v>
      </c>
      <c r="AU296" s="18" t="s">
        <v>91</v>
      </c>
    </row>
    <row r="297" s="13" customFormat="1">
      <c r="A297" s="13"/>
      <c r="B297" s="248"/>
      <c r="C297" s="249"/>
      <c r="D297" s="240" t="s">
        <v>181</v>
      </c>
      <c r="E297" s="250" t="s">
        <v>1</v>
      </c>
      <c r="F297" s="251" t="s">
        <v>366</v>
      </c>
      <c r="G297" s="249"/>
      <c r="H297" s="250" t="s">
        <v>1</v>
      </c>
      <c r="I297" s="252"/>
      <c r="J297" s="249"/>
      <c r="K297" s="249"/>
      <c r="L297" s="253"/>
      <c r="M297" s="254"/>
      <c r="N297" s="255"/>
      <c r="O297" s="255"/>
      <c r="P297" s="255"/>
      <c r="Q297" s="255"/>
      <c r="R297" s="255"/>
      <c r="S297" s="255"/>
      <c r="T297" s="25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7" t="s">
        <v>181</v>
      </c>
      <c r="AU297" s="257" t="s">
        <v>91</v>
      </c>
      <c r="AV297" s="13" t="s">
        <v>89</v>
      </c>
      <c r="AW297" s="13" t="s">
        <v>38</v>
      </c>
      <c r="AX297" s="13" t="s">
        <v>82</v>
      </c>
      <c r="AY297" s="257" t="s">
        <v>162</v>
      </c>
    </row>
    <row r="298" s="13" customFormat="1">
      <c r="A298" s="13"/>
      <c r="B298" s="248"/>
      <c r="C298" s="249"/>
      <c r="D298" s="240" t="s">
        <v>181</v>
      </c>
      <c r="E298" s="250" t="s">
        <v>1</v>
      </c>
      <c r="F298" s="251" t="s">
        <v>388</v>
      </c>
      <c r="G298" s="249"/>
      <c r="H298" s="250" t="s">
        <v>1</v>
      </c>
      <c r="I298" s="252"/>
      <c r="J298" s="249"/>
      <c r="K298" s="249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181</v>
      </c>
      <c r="AU298" s="257" t="s">
        <v>91</v>
      </c>
      <c r="AV298" s="13" t="s">
        <v>89</v>
      </c>
      <c r="AW298" s="13" t="s">
        <v>38</v>
      </c>
      <c r="AX298" s="13" t="s">
        <v>82</v>
      </c>
      <c r="AY298" s="257" t="s">
        <v>162</v>
      </c>
    </row>
    <row r="299" s="14" customFormat="1">
      <c r="A299" s="14"/>
      <c r="B299" s="258"/>
      <c r="C299" s="259"/>
      <c r="D299" s="240" t="s">
        <v>181</v>
      </c>
      <c r="E299" s="260" t="s">
        <v>1</v>
      </c>
      <c r="F299" s="261" t="s">
        <v>389</v>
      </c>
      <c r="G299" s="259"/>
      <c r="H299" s="262">
        <v>1.7130000000000001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8" t="s">
        <v>181</v>
      </c>
      <c r="AU299" s="268" t="s">
        <v>91</v>
      </c>
      <c r="AV299" s="14" t="s">
        <v>91</v>
      </c>
      <c r="AW299" s="14" t="s">
        <v>38</v>
      </c>
      <c r="AX299" s="14" t="s">
        <v>89</v>
      </c>
      <c r="AY299" s="268" t="s">
        <v>162</v>
      </c>
    </row>
    <row r="300" s="2" customFormat="1" ht="16.5" customHeight="1">
      <c r="A300" s="39"/>
      <c r="B300" s="40"/>
      <c r="C300" s="227" t="s">
        <v>390</v>
      </c>
      <c r="D300" s="227" t="s">
        <v>164</v>
      </c>
      <c r="E300" s="228" t="s">
        <v>391</v>
      </c>
      <c r="F300" s="229" t="s">
        <v>392</v>
      </c>
      <c r="G300" s="230" t="s">
        <v>240</v>
      </c>
      <c r="H300" s="231">
        <v>1.1419999999999999</v>
      </c>
      <c r="I300" s="232"/>
      <c r="J300" s="233">
        <f>ROUND(I300*H300,2)</f>
        <v>0</v>
      </c>
      <c r="K300" s="229" t="s">
        <v>174</v>
      </c>
      <c r="L300" s="45"/>
      <c r="M300" s="234" t="s">
        <v>1</v>
      </c>
      <c r="N300" s="235" t="s">
        <v>47</v>
      </c>
      <c r="O300" s="92"/>
      <c r="P300" s="236">
        <f>O300*H300</f>
        <v>0</v>
      </c>
      <c r="Q300" s="236">
        <v>1.0840300000000001</v>
      </c>
      <c r="R300" s="236">
        <f>Q300*H300</f>
        <v>1.23796226</v>
      </c>
      <c r="S300" s="236">
        <v>0</v>
      </c>
      <c r="T300" s="237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8" t="s">
        <v>168</v>
      </c>
      <c r="AT300" s="238" t="s">
        <v>164</v>
      </c>
      <c r="AU300" s="238" t="s">
        <v>91</v>
      </c>
      <c r="AY300" s="18" t="s">
        <v>162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8" t="s">
        <v>89</v>
      </c>
      <c r="BK300" s="239">
        <f>ROUND(I300*H300,2)</f>
        <v>0</v>
      </c>
      <c r="BL300" s="18" t="s">
        <v>168</v>
      </c>
      <c r="BM300" s="238" t="s">
        <v>393</v>
      </c>
    </row>
    <row r="301" s="2" customFormat="1">
      <c r="A301" s="39"/>
      <c r="B301" s="40"/>
      <c r="C301" s="41"/>
      <c r="D301" s="240" t="s">
        <v>170</v>
      </c>
      <c r="E301" s="41"/>
      <c r="F301" s="241" t="s">
        <v>394</v>
      </c>
      <c r="G301" s="41"/>
      <c r="H301" s="41"/>
      <c r="I301" s="242"/>
      <c r="J301" s="41"/>
      <c r="K301" s="41"/>
      <c r="L301" s="45"/>
      <c r="M301" s="243"/>
      <c r="N301" s="244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170</v>
      </c>
      <c r="AU301" s="18" t="s">
        <v>91</v>
      </c>
    </row>
    <row r="302" s="2" customFormat="1">
      <c r="A302" s="39"/>
      <c r="B302" s="40"/>
      <c r="C302" s="41"/>
      <c r="D302" s="245" t="s">
        <v>177</v>
      </c>
      <c r="E302" s="41"/>
      <c r="F302" s="246" t="s">
        <v>395</v>
      </c>
      <c r="G302" s="41"/>
      <c r="H302" s="41"/>
      <c r="I302" s="242"/>
      <c r="J302" s="41"/>
      <c r="K302" s="41"/>
      <c r="L302" s="45"/>
      <c r="M302" s="243"/>
      <c r="N302" s="244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177</v>
      </c>
      <c r="AU302" s="18" t="s">
        <v>91</v>
      </c>
    </row>
    <row r="303" s="2" customFormat="1">
      <c r="A303" s="39"/>
      <c r="B303" s="40"/>
      <c r="C303" s="41"/>
      <c r="D303" s="240" t="s">
        <v>179</v>
      </c>
      <c r="E303" s="41"/>
      <c r="F303" s="247" t="s">
        <v>387</v>
      </c>
      <c r="G303" s="41"/>
      <c r="H303" s="41"/>
      <c r="I303" s="242"/>
      <c r="J303" s="41"/>
      <c r="K303" s="41"/>
      <c r="L303" s="45"/>
      <c r="M303" s="243"/>
      <c r="N303" s="24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179</v>
      </c>
      <c r="AU303" s="18" t="s">
        <v>91</v>
      </c>
    </row>
    <row r="304" s="13" customFormat="1">
      <c r="A304" s="13"/>
      <c r="B304" s="248"/>
      <c r="C304" s="249"/>
      <c r="D304" s="240" t="s">
        <v>181</v>
      </c>
      <c r="E304" s="250" t="s">
        <v>1</v>
      </c>
      <c r="F304" s="251" t="s">
        <v>366</v>
      </c>
      <c r="G304" s="249"/>
      <c r="H304" s="250" t="s">
        <v>1</v>
      </c>
      <c r="I304" s="252"/>
      <c r="J304" s="249"/>
      <c r="K304" s="249"/>
      <c r="L304" s="253"/>
      <c r="M304" s="254"/>
      <c r="N304" s="255"/>
      <c r="O304" s="255"/>
      <c r="P304" s="255"/>
      <c r="Q304" s="255"/>
      <c r="R304" s="255"/>
      <c r="S304" s="255"/>
      <c r="T304" s="25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7" t="s">
        <v>181</v>
      </c>
      <c r="AU304" s="257" t="s">
        <v>91</v>
      </c>
      <c r="AV304" s="13" t="s">
        <v>89</v>
      </c>
      <c r="AW304" s="13" t="s">
        <v>38</v>
      </c>
      <c r="AX304" s="13" t="s">
        <v>82</v>
      </c>
      <c r="AY304" s="257" t="s">
        <v>162</v>
      </c>
    </row>
    <row r="305" s="13" customFormat="1">
      <c r="A305" s="13"/>
      <c r="B305" s="248"/>
      <c r="C305" s="249"/>
      <c r="D305" s="240" t="s">
        <v>181</v>
      </c>
      <c r="E305" s="250" t="s">
        <v>1</v>
      </c>
      <c r="F305" s="251" t="s">
        <v>396</v>
      </c>
      <c r="G305" s="249"/>
      <c r="H305" s="250" t="s">
        <v>1</v>
      </c>
      <c r="I305" s="252"/>
      <c r="J305" s="249"/>
      <c r="K305" s="249"/>
      <c r="L305" s="253"/>
      <c r="M305" s="254"/>
      <c r="N305" s="255"/>
      <c r="O305" s="255"/>
      <c r="P305" s="255"/>
      <c r="Q305" s="255"/>
      <c r="R305" s="255"/>
      <c r="S305" s="255"/>
      <c r="T305" s="25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7" t="s">
        <v>181</v>
      </c>
      <c r="AU305" s="257" t="s">
        <v>91</v>
      </c>
      <c r="AV305" s="13" t="s">
        <v>89</v>
      </c>
      <c r="AW305" s="13" t="s">
        <v>38</v>
      </c>
      <c r="AX305" s="13" t="s">
        <v>82</v>
      </c>
      <c r="AY305" s="257" t="s">
        <v>162</v>
      </c>
    </row>
    <row r="306" s="14" customFormat="1">
      <c r="A306" s="14"/>
      <c r="B306" s="258"/>
      <c r="C306" s="259"/>
      <c r="D306" s="240" t="s">
        <v>181</v>
      </c>
      <c r="E306" s="260" t="s">
        <v>1</v>
      </c>
      <c r="F306" s="261" t="s">
        <v>397</v>
      </c>
      <c r="G306" s="259"/>
      <c r="H306" s="262">
        <v>1.1419999999999999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181</v>
      </c>
      <c r="AU306" s="268" t="s">
        <v>91</v>
      </c>
      <c r="AV306" s="14" t="s">
        <v>91</v>
      </c>
      <c r="AW306" s="14" t="s">
        <v>38</v>
      </c>
      <c r="AX306" s="14" t="s">
        <v>89</v>
      </c>
      <c r="AY306" s="268" t="s">
        <v>162</v>
      </c>
    </row>
    <row r="307" s="2" customFormat="1" ht="16.5" customHeight="1">
      <c r="A307" s="39"/>
      <c r="B307" s="40"/>
      <c r="C307" s="227" t="s">
        <v>398</v>
      </c>
      <c r="D307" s="227" t="s">
        <v>164</v>
      </c>
      <c r="E307" s="228" t="s">
        <v>399</v>
      </c>
      <c r="F307" s="229" t="s">
        <v>400</v>
      </c>
      <c r="G307" s="230" t="s">
        <v>263</v>
      </c>
      <c r="H307" s="231">
        <v>90.322000000000003</v>
      </c>
      <c r="I307" s="232"/>
      <c r="J307" s="233">
        <f>ROUND(I307*H307,2)</f>
        <v>0</v>
      </c>
      <c r="K307" s="229" t="s">
        <v>174</v>
      </c>
      <c r="L307" s="45"/>
      <c r="M307" s="234" t="s">
        <v>1</v>
      </c>
      <c r="N307" s="235" t="s">
        <v>47</v>
      </c>
      <c r="O307" s="92"/>
      <c r="P307" s="236">
        <f>O307*H307</f>
        <v>0</v>
      </c>
      <c r="Q307" s="236">
        <v>0.03338</v>
      </c>
      <c r="R307" s="236">
        <f>Q307*H307</f>
        <v>3.01494836</v>
      </c>
      <c r="S307" s="236">
        <v>0</v>
      </c>
      <c r="T307" s="23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8" t="s">
        <v>168</v>
      </c>
      <c r="AT307" s="238" t="s">
        <v>164</v>
      </c>
      <c r="AU307" s="238" t="s">
        <v>91</v>
      </c>
      <c r="AY307" s="18" t="s">
        <v>162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8" t="s">
        <v>89</v>
      </c>
      <c r="BK307" s="239">
        <f>ROUND(I307*H307,2)</f>
        <v>0</v>
      </c>
      <c r="BL307" s="18" t="s">
        <v>168</v>
      </c>
      <c r="BM307" s="238" t="s">
        <v>401</v>
      </c>
    </row>
    <row r="308" s="2" customFormat="1">
      <c r="A308" s="39"/>
      <c r="B308" s="40"/>
      <c r="C308" s="41"/>
      <c r="D308" s="240" t="s">
        <v>170</v>
      </c>
      <c r="E308" s="41"/>
      <c r="F308" s="241" t="s">
        <v>402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170</v>
      </c>
      <c r="AU308" s="18" t="s">
        <v>91</v>
      </c>
    </row>
    <row r="309" s="2" customFormat="1">
      <c r="A309" s="39"/>
      <c r="B309" s="40"/>
      <c r="C309" s="41"/>
      <c r="D309" s="245" t="s">
        <v>177</v>
      </c>
      <c r="E309" s="41"/>
      <c r="F309" s="246" t="s">
        <v>403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177</v>
      </c>
      <c r="AU309" s="18" t="s">
        <v>91</v>
      </c>
    </row>
    <row r="310" s="13" customFormat="1">
      <c r="A310" s="13"/>
      <c r="B310" s="248"/>
      <c r="C310" s="249"/>
      <c r="D310" s="240" t="s">
        <v>181</v>
      </c>
      <c r="E310" s="250" t="s">
        <v>1</v>
      </c>
      <c r="F310" s="251" t="s">
        <v>366</v>
      </c>
      <c r="G310" s="249"/>
      <c r="H310" s="250" t="s">
        <v>1</v>
      </c>
      <c r="I310" s="252"/>
      <c r="J310" s="249"/>
      <c r="K310" s="249"/>
      <c r="L310" s="253"/>
      <c r="M310" s="254"/>
      <c r="N310" s="255"/>
      <c r="O310" s="255"/>
      <c r="P310" s="255"/>
      <c r="Q310" s="255"/>
      <c r="R310" s="255"/>
      <c r="S310" s="255"/>
      <c r="T310" s="25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7" t="s">
        <v>181</v>
      </c>
      <c r="AU310" s="257" t="s">
        <v>91</v>
      </c>
      <c r="AV310" s="13" t="s">
        <v>89</v>
      </c>
      <c r="AW310" s="13" t="s">
        <v>38</v>
      </c>
      <c r="AX310" s="13" t="s">
        <v>82</v>
      </c>
      <c r="AY310" s="257" t="s">
        <v>162</v>
      </c>
    </row>
    <row r="311" s="13" customFormat="1">
      <c r="A311" s="13"/>
      <c r="B311" s="248"/>
      <c r="C311" s="249"/>
      <c r="D311" s="240" t="s">
        <v>181</v>
      </c>
      <c r="E311" s="250" t="s">
        <v>1</v>
      </c>
      <c r="F311" s="251" t="s">
        <v>367</v>
      </c>
      <c r="G311" s="249"/>
      <c r="H311" s="250" t="s">
        <v>1</v>
      </c>
      <c r="I311" s="252"/>
      <c r="J311" s="249"/>
      <c r="K311" s="249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181</v>
      </c>
      <c r="AU311" s="257" t="s">
        <v>91</v>
      </c>
      <c r="AV311" s="13" t="s">
        <v>89</v>
      </c>
      <c r="AW311" s="13" t="s">
        <v>38</v>
      </c>
      <c r="AX311" s="13" t="s">
        <v>82</v>
      </c>
      <c r="AY311" s="257" t="s">
        <v>162</v>
      </c>
    </row>
    <row r="312" s="14" customFormat="1">
      <c r="A312" s="14"/>
      <c r="B312" s="258"/>
      <c r="C312" s="259"/>
      <c r="D312" s="240" t="s">
        <v>181</v>
      </c>
      <c r="E312" s="260" t="s">
        <v>1</v>
      </c>
      <c r="F312" s="261" t="s">
        <v>404</v>
      </c>
      <c r="G312" s="259"/>
      <c r="H312" s="262">
        <v>8.9710000000000001</v>
      </c>
      <c r="I312" s="263"/>
      <c r="J312" s="259"/>
      <c r="K312" s="259"/>
      <c r="L312" s="264"/>
      <c r="M312" s="265"/>
      <c r="N312" s="266"/>
      <c r="O312" s="266"/>
      <c r="P312" s="266"/>
      <c r="Q312" s="266"/>
      <c r="R312" s="266"/>
      <c r="S312" s="266"/>
      <c r="T312" s="267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8" t="s">
        <v>181</v>
      </c>
      <c r="AU312" s="268" t="s">
        <v>91</v>
      </c>
      <c r="AV312" s="14" t="s">
        <v>91</v>
      </c>
      <c r="AW312" s="14" t="s">
        <v>38</v>
      </c>
      <c r="AX312" s="14" t="s">
        <v>82</v>
      </c>
      <c r="AY312" s="268" t="s">
        <v>162</v>
      </c>
    </row>
    <row r="313" s="13" customFormat="1">
      <c r="A313" s="13"/>
      <c r="B313" s="248"/>
      <c r="C313" s="249"/>
      <c r="D313" s="240" t="s">
        <v>181</v>
      </c>
      <c r="E313" s="250" t="s">
        <v>1</v>
      </c>
      <c r="F313" s="251" t="s">
        <v>373</v>
      </c>
      <c r="G313" s="249"/>
      <c r="H313" s="250" t="s">
        <v>1</v>
      </c>
      <c r="I313" s="252"/>
      <c r="J313" s="249"/>
      <c r="K313" s="249"/>
      <c r="L313" s="253"/>
      <c r="M313" s="254"/>
      <c r="N313" s="255"/>
      <c r="O313" s="255"/>
      <c r="P313" s="255"/>
      <c r="Q313" s="255"/>
      <c r="R313" s="255"/>
      <c r="S313" s="255"/>
      <c r="T313" s="25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7" t="s">
        <v>181</v>
      </c>
      <c r="AU313" s="257" t="s">
        <v>91</v>
      </c>
      <c r="AV313" s="13" t="s">
        <v>89</v>
      </c>
      <c r="AW313" s="13" t="s">
        <v>38</v>
      </c>
      <c r="AX313" s="13" t="s">
        <v>82</v>
      </c>
      <c r="AY313" s="257" t="s">
        <v>162</v>
      </c>
    </row>
    <row r="314" s="14" customFormat="1">
      <c r="A314" s="14"/>
      <c r="B314" s="258"/>
      <c r="C314" s="259"/>
      <c r="D314" s="240" t="s">
        <v>181</v>
      </c>
      <c r="E314" s="260" t="s">
        <v>1</v>
      </c>
      <c r="F314" s="261" t="s">
        <v>405</v>
      </c>
      <c r="G314" s="259"/>
      <c r="H314" s="262">
        <v>8.3849999999999998</v>
      </c>
      <c r="I314" s="263"/>
      <c r="J314" s="259"/>
      <c r="K314" s="259"/>
      <c r="L314" s="264"/>
      <c r="M314" s="265"/>
      <c r="N314" s="266"/>
      <c r="O314" s="266"/>
      <c r="P314" s="266"/>
      <c r="Q314" s="266"/>
      <c r="R314" s="266"/>
      <c r="S314" s="266"/>
      <c r="T314" s="267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8" t="s">
        <v>181</v>
      </c>
      <c r="AU314" s="268" t="s">
        <v>91</v>
      </c>
      <c r="AV314" s="14" t="s">
        <v>91</v>
      </c>
      <c r="AW314" s="14" t="s">
        <v>38</v>
      </c>
      <c r="AX314" s="14" t="s">
        <v>82</v>
      </c>
      <c r="AY314" s="268" t="s">
        <v>162</v>
      </c>
    </row>
    <row r="315" s="14" customFormat="1">
      <c r="A315" s="14"/>
      <c r="B315" s="258"/>
      <c r="C315" s="259"/>
      <c r="D315" s="240" t="s">
        <v>181</v>
      </c>
      <c r="E315" s="260" t="s">
        <v>1</v>
      </c>
      <c r="F315" s="261" t="s">
        <v>406</v>
      </c>
      <c r="G315" s="259"/>
      <c r="H315" s="262">
        <v>10.335000000000001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8" t="s">
        <v>181</v>
      </c>
      <c r="AU315" s="268" t="s">
        <v>91</v>
      </c>
      <c r="AV315" s="14" t="s">
        <v>91</v>
      </c>
      <c r="AW315" s="14" t="s">
        <v>38</v>
      </c>
      <c r="AX315" s="14" t="s">
        <v>82</v>
      </c>
      <c r="AY315" s="268" t="s">
        <v>162</v>
      </c>
    </row>
    <row r="316" s="14" customFormat="1">
      <c r="A316" s="14"/>
      <c r="B316" s="258"/>
      <c r="C316" s="259"/>
      <c r="D316" s="240" t="s">
        <v>181</v>
      </c>
      <c r="E316" s="260" t="s">
        <v>1</v>
      </c>
      <c r="F316" s="261" t="s">
        <v>407</v>
      </c>
      <c r="G316" s="259"/>
      <c r="H316" s="262">
        <v>9.5459999999999994</v>
      </c>
      <c r="I316" s="263"/>
      <c r="J316" s="259"/>
      <c r="K316" s="259"/>
      <c r="L316" s="264"/>
      <c r="M316" s="265"/>
      <c r="N316" s="266"/>
      <c r="O316" s="266"/>
      <c r="P316" s="266"/>
      <c r="Q316" s="266"/>
      <c r="R316" s="266"/>
      <c r="S316" s="266"/>
      <c r="T316" s="267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8" t="s">
        <v>181</v>
      </c>
      <c r="AU316" s="268" t="s">
        <v>91</v>
      </c>
      <c r="AV316" s="14" t="s">
        <v>91</v>
      </c>
      <c r="AW316" s="14" t="s">
        <v>38</v>
      </c>
      <c r="AX316" s="14" t="s">
        <v>82</v>
      </c>
      <c r="AY316" s="268" t="s">
        <v>162</v>
      </c>
    </row>
    <row r="317" s="14" customFormat="1">
      <c r="A317" s="14"/>
      <c r="B317" s="258"/>
      <c r="C317" s="259"/>
      <c r="D317" s="240" t="s">
        <v>181</v>
      </c>
      <c r="E317" s="260" t="s">
        <v>1</v>
      </c>
      <c r="F317" s="261" t="s">
        <v>408</v>
      </c>
      <c r="G317" s="259"/>
      <c r="H317" s="262">
        <v>11.766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8" t="s">
        <v>181</v>
      </c>
      <c r="AU317" s="268" t="s">
        <v>91</v>
      </c>
      <c r="AV317" s="14" t="s">
        <v>91</v>
      </c>
      <c r="AW317" s="14" t="s">
        <v>38</v>
      </c>
      <c r="AX317" s="14" t="s">
        <v>82</v>
      </c>
      <c r="AY317" s="268" t="s">
        <v>162</v>
      </c>
    </row>
    <row r="318" s="14" customFormat="1">
      <c r="A318" s="14"/>
      <c r="B318" s="258"/>
      <c r="C318" s="259"/>
      <c r="D318" s="240" t="s">
        <v>181</v>
      </c>
      <c r="E318" s="260" t="s">
        <v>1</v>
      </c>
      <c r="F318" s="261" t="s">
        <v>409</v>
      </c>
      <c r="G318" s="259"/>
      <c r="H318" s="262">
        <v>9.6440000000000001</v>
      </c>
      <c r="I318" s="263"/>
      <c r="J318" s="259"/>
      <c r="K318" s="259"/>
      <c r="L318" s="264"/>
      <c r="M318" s="265"/>
      <c r="N318" s="266"/>
      <c r="O318" s="266"/>
      <c r="P318" s="266"/>
      <c r="Q318" s="266"/>
      <c r="R318" s="266"/>
      <c r="S318" s="266"/>
      <c r="T318" s="26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8" t="s">
        <v>181</v>
      </c>
      <c r="AU318" s="268" t="s">
        <v>91</v>
      </c>
      <c r="AV318" s="14" t="s">
        <v>91</v>
      </c>
      <c r="AW318" s="14" t="s">
        <v>38</v>
      </c>
      <c r="AX318" s="14" t="s">
        <v>82</v>
      </c>
      <c r="AY318" s="268" t="s">
        <v>162</v>
      </c>
    </row>
    <row r="319" s="14" customFormat="1">
      <c r="A319" s="14"/>
      <c r="B319" s="258"/>
      <c r="C319" s="259"/>
      <c r="D319" s="240" t="s">
        <v>181</v>
      </c>
      <c r="E319" s="260" t="s">
        <v>1</v>
      </c>
      <c r="F319" s="261" t="s">
        <v>410</v>
      </c>
      <c r="G319" s="259"/>
      <c r="H319" s="262">
        <v>12.321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8" t="s">
        <v>181</v>
      </c>
      <c r="AU319" s="268" t="s">
        <v>91</v>
      </c>
      <c r="AV319" s="14" t="s">
        <v>91</v>
      </c>
      <c r="AW319" s="14" t="s">
        <v>38</v>
      </c>
      <c r="AX319" s="14" t="s">
        <v>82</v>
      </c>
      <c r="AY319" s="268" t="s">
        <v>162</v>
      </c>
    </row>
    <row r="320" s="14" customFormat="1">
      <c r="A320" s="14"/>
      <c r="B320" s="258"/>
      <c r="C320" s="259"/>
      <c r="D320" s="240" t="s">
        <v>181</v>
      </c>
      <c r="E320" s="260" t="s">
        <v>1</v>
      </c>
      <c r="F320" s="261" t="s">
        <v>411</v>
      </c>
      <c r="G320" s="259"/>
      <c r="H320" s="262">
        <v>9.6440000000000001</v>
      </c>
      <c r="I320" s="263"/>
      <c r="J320" s="259"/>
      <c r="K320" s="259"/>
      <c r="L320" s="264"/>
      <c r="M320" s="265"/>
      <c r="N320" s="266"/>
      <c r="O320" s="266"/>
      <c r="P320" s="266"/>
      <c r="Q320" s="266"/>
      <c r="R320" s="266"/>
      <c r="S320" s="266"/>
      <c r="T320" s="26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8" t="s">
        <v>181</v>
      </c>
      <c r="AU320" s="268" t="s">
        <v>91</v>
      </c>
      <c r="AV320" s="14" t="s">
        <v>91</v>
      </c>
      <c r="AW320" s="14" t="s">
        <v>38</v>
      </c>
      <c r="AX320" s="14" t="s">
        <v>82</v>
      </c>
      <c r="AY320" s="268" t="s">
        <v>162</v>
      </c>
    </row>
    <row r="321" s="14" customFormat="1">
      <c r="A321" s="14"/>
      <c r="B321" s="258"/>
      <c r="C321" s="259"/>
      <c r="D321" s="240" t="s">
        <v>181</v>
      </c>
      <c r="E321" s="260" t="s">
        <v>1</v>
      </c>
      <c r="F321" s="261" t="s">
        <v>412</v>
      </c>
      <c r="G321" s="259"/>
      <c r="H321" s="262">
        <v>12.321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8" t="s">
        <v>181</v>
      </c>
      <c r="AU321" s="268" t="s">
        <v>91</v>
      </c>
      <c r="AV321" s="14" t="s">
        <v>91</v>
      </c>
      <c r="AW321" s="14" t="s">
        <v>38</v>
      </c>
      <c r="AX321" s="14" t="s">
        <v>82</v>
      </c>
      <c r="AY321" s="268" t="s">
        <v>162</v>
      </c>
    </row>
    <row r="322" s="13" customFormat="1">
      <c r="A322" s="13"/>
      <c r="B322" s="248"/>
      <c r="C322" s="249"/>
      <c r="D322" s="240" t="s">
        <v>181</v>
      </c>
      <c r="E322" s="250" t="s">
        <v>1</v>
      </c>
      <c r="F322" s="251" t="s">
        <v>378</v>
      </c>
      <c r="G322" s="249"/>
      <c r="H322" s="250" t="s">
        <v>1</v>
      </c>
      <c r="I322" s="252"/>
      <c r="J322" s="249"/>
      <c r="K322" s="249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181</v>
      </c>
      <c r="AU322" s="257" t="s">
        <v>91</v>
      </c>
      <c r="AV322" s="13" t="s">
        <v>89</v>
      </c>
      <c r="AW322" s="13" t="s">
        <v>38</v>
      </c>
      <c r="AX322" s="13" t="s">
        <v>82</v>
      </c>
      <c r="AY322" s="257" t="s">
        <v>162</v>
      </c>
    </row>
    <row r="323" s="14" customFormat="1">
      <c r="A323" s="14"/>
      <c r="B323" s="258"/>
      <c r="C323" s="259"/>
      <c r="D323" s="240" t="s">
        <v>181</v>
      </c>
      <c r="E323" s="260" t="s">
        <v>1</v>
      </c>
      <c r="F323" s="261" t="s">
        <v>413</v>
      </c>
      <c r="G323" s="259"/>
      <c r="H323" s="262">
        <v>-2.2200000000000002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8" t="s">
        <v>181</v>
      </c>
      <c r="AU323" s="268" t="s">
        <v>91</v>
      </c>
      <c r="AV323" s="14" t="s">
        <v>91</v>
      </c>
      <c r="AW323" s="14" t="s">
        <v>38</v>
      </c>
      <c r="AX323" s="14" t="s">
        <v>82</v>
      </c>
      <c r="AY323" s="268" t="s">
        <v>162</v>
      </c>
    </row>
    <row r="324" s="14" customFormat="1">
      <c r="A324" s="14"/>
      <c r="B324" s="258"/>
      <c r="C324" s="259"/>
      <c r="D324" s="240" t="s">
        <v>181</v>
      </c>
      <c r="E324" s="260" t="s">
        <v>1</v>
      </c>
      <c r="F324" s="261" t="s">
        <v>414</v>
      </c>
      <c r="G324" s="259"/>
      <c r="H324" s="262">
        <v>-4.0389999999999997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8" t="s">
        <v>181</v>
      </c>
      <c r="AU324" s="268" t="s">
        <v>91</v>
      </c>
      <c r="AV324" s="14" t="s">
        <v>91</v>
      </c>
      <c r="AW324" s="14" t="s">
        <v>38</v>
      </c>
      <c r="AX324" s="14" t="s">
        <v>82</v>
      </c>
      <c r="AY324" s="268" t="s">
        <v>162</v>
      </c>
    </row>
    <row r="325" s="13" customFormat="1">
      <c r="A325" s="13"/>
      <c r="B325" s="248"/>
      <c r="C325" s="249"/>
      <c r="D325" s="240" t="s">
        <v>181</v>
      </c>
      <c r="E325" s="250" t="s">
        <v>1</v>
      </c>
      <c r="F325" s="251" t="s">
        <v>415</v>
      </c>
      <c r="G325" s="249"/>
      <c r="H325" s="250" t="s">
        <v>1</v>
      </c>
      <c r="I325" s="252"/>
      <c r="J325" s="249"/>
      <c r="K325" s="249"/>
      <c r="L325" s="253"/>
      <c r="M325" s="254"/>
      <c r="N325" s="255"/>
      <c r="O325" s="255"/>
      <c r="P325" s="255"/>
      <c r="Q325" s="255"/>
      <c r="R325" s="255"/>
      <c r="S325" s="255"/>
      <c r="T325" s="25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7" t="s">
        <v>181</v>
      </c>
      <c r="AU325" s="257" t="s">
        <v>91</v>
      </c>
      <c r="AV325" s="13" t="s">
        <v>89</v>
      </c>
      <c r="AW325" s="13" t="s">
        <v>38</v>
      </c>
      <c r="AX325" s="13" t="s">
        <v>82</v>
      </c>
      <c r="AY325" s="257" t="s">
        <v>162</v>
      </c>
    </row>
    <row r="326" s="14" customFormat="1">
      <c r="A326" s="14"/>
      <c r="B326" s="258"/>
      <c r="C326" s="259"/>
      <c r="D326" s="240" t="s">
        <v>181</v>
      </c>
      <c r="E326" s="260" t="s">
        <v>1</v>
      </c>
      <c r="F326" s="261" t="s">
        <v>416</v>
      </c>
      <c r="G326" s="259"/>
      <c r="H326" s="262">
        <v>1.8300000000000001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8" t="s">
        <v>181</v>
      </c>
      <c r="AU326" s="268" t="s">
        <v>91</v>
      </c>
      <c r="AV326" s="14" t="s">
        <v>91</v>
      </c>
      <c r="AW326" s="14" t="s">
        <v>38</v>
      </c>
      <c r="AX326" s="14" t="s">
        <v>82</v>
      </c>
      <c r="AY326" s="268" t="s">
        <v>162</v>
      </c>
    </row>
    <row r="327" s="14" customFormat="1">
      <c r="A327" s="14"/>
      <c r="B327" s="258"/>
      <c r="C327" s="259"/>
      <c r="D327" s="240" t="s">
        <v>181</v>
      </c>
      <c r="E327" s="260" t="s">
        <v>1</v>
      </c>
      <c r="F327" s="261" t="s">
        <v>417</v>
      </c>
      <c r="G327" s="259"/>
      <c r="H327" s="262">
        <v>1.8180000000000001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8" t="s">
        <v>181</v>
      </c>
      <c r="AU327" s="268" t="s">
        <v>91</v>
      </c>
      <c r="AV327" s="14" t="s">
        <v>91</v>
      </c>
      <c r="AW327" s="14" t="s">
        <v>38</v>
      </c>
      <c r="AX327" s="14" t="s">
        <v>82</v>
      </c>
      <c r="AY327" s="268" t="s">
        <v>162</v>
      </c>
    </row>
    <row r="328" s="16" customFormat="1">
      <c r="A328" s="16"/>
      <c r="B328" s="290"/>
      <c r="C328" s="291"/>
      <c r="D328" s="240" t="s">
        <v>181</v>
      </c>
      <c r="E328" s="292" t="s">
        <v>1</v>
      </c>
      <c r="F328" s="293" t="s">
        <v>372</v>
      </c>
      <c r="G328" s="291"/>
      <c r="H328" s="294">
        <v>90.322000000000003</v>
      </c>
      <c r="I328" s="295"/>
      <c r="J328" s="291"/>
      <c r="K328" s="291"/>
      <c r="L328" s="296"/>
      <c r="M328" s="297"/>
      <c r="N328" s="298"/>
      <c r="O328" s="298"/>
      <c r="P328" s="298"/>
      <c r="Q328" s="298"/>
      <c r="R328" s="298"/>
      <c r="S328" s="298"/>
      <c r="T328" s="299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300" t="s">
        <v>181</v>
      </c>
      <c r="AU328" s="300" t="s">
        <v>91</v>
      </c>
      <c r="AV328" s="16" t="s">
        <v>187</v>
      </c>
      <c r="AW328" s="16" t="s">
        <v>38</v>
      </c>
      <c r="AX328" s="16" t="s">
        <v>82</v>
      </c>
      <c r="AY328" s="300" t="s">
        <v>162</v>
      </c>
    </row>
    <row r="329" s="15" customFormat="1">
      <c r="A329" s="15"/>
      <c r="B329" s="269"/>
      <c r="C329" s="270"/>
      <c r="D329" s="240" t="s">
        <v>181</v>
      </c>
      <c r="E329" s="271" t="s">
        <v>1</v>
      </c>
      <c r="F329" s="272" t="s">
        <v>186</v>
      </c>
      <c r="G329" s="270"/>
      <c r="H329" s="273">
        <v>90.322000000000003</v>
      </c>
      <c r="I329" s="274"/>
      <c r="J329" s="270"/>
      <c r="K329" s="270"/>
      <c r="L329" s="275"/>
      <c r="M329" s="276"/>
      <c r="N329" s="277"/>
      <c r="O329" s="277"/>
      <c r="P329" s="277"/>
      <c r="Q329" s="277"/>
      <c r="R329" s="277"/>
      <c r="S329" s="277"/>
      <c r="T329" s="278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9" t="s">
        <v>181</v>
      </c>
      <c r="AU329" s="279" t="s">
        <v>91</v>
      </c>
      <c r="AV329" s="15" t="s">
        <v>168</v>
      </c>
      <c r="AW329" s="15" t="s">
        <v>38</v>
      </c>
      <c r="AX329" s="15" t="s">
        <v>89</v>
      </c>
      <c r="AY329" s="279" t="s">
        <v>162</v>
      </c>
    </row>
    <row r="330" s="2" customFormat="1" ht="16.5" customHeight="1">
      <c r="A330" s="39"/>
      <c r="B330" s="40"/>
      <c r="C330" s="227" t="s">
        <v>418</v>
      </c>
      <c r="D330" s="227" t="s">
        <v>164</v>
      </c>
      <c r="E330" s="228" t="s">
        <v>419</v>
      </c>
      <c r="F330" s="229" t="s">
        <v>420</v>
      </c>
      <c r="G330" s="230" t="s">
        <v>173</v>
      </c>
      <c r="H330" s="231">
        <v>15.349</v>
      </c>
      <c r="I330" s="232"/>
      <c r="J330" s="233">
        <f>ROUND(I330*H330,2)</f>
        <v>0</v>
      </c>
      <c r="K330" s="229" t="s">
        <v>174</v>
      </c>
      <c r="L330" s="45"/>
      <c r="M330" s="234" t="s">
        <v>1</v>
      </c>
      <c r="N330" s="235" t="s">
        <v>47</v>
      </c>
      <c r="O330" s="92"/>
      <c r="P330" s="236">
        <f>O330*H330</f>
        <v>0</v>
      </c>
      <c r="Q330" s="236">
        <v>2.57477</v>
      </c>
      <c r="R330" s="236">
        <f>Q330*H330</f>
        <v>39.520144729999998</v>
      </c>
      <c r="S330" s="236">
        <v>0</v>
      </c>
      <c r="T330" s="23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8" t="s">
        <v>168</v>
      </c>
      <c r="AT330" s="238" t="s">
        <v>164</v>
      </c>
      <c r="AU330" s="238" t="s">
        <v>91</v>
      </c>
      <c r="AY330" s="18" t="s">
        <v>162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8" t="s">
        <v>89</v>
      </c>
      <c r="BK330" s="239">
        <f>ROUND(I330*H330,2)</f>
        <v>0</v>
      </c>
      <c r="BL330" s="18" t="s">
        <v>168</v>
      </c>
      <c r="BM330" s="238" t="s">
        <v>421</v>
      </c>
    </row>
    <row r="331" s="2" customFormat="1">
      <c r="A331" s="39"/>
      <c r="B331" s="40"/>
      <c r="C331" s="41"/>
      <c r="D331" s="240" t="s">
        <v>170</v>
      </c>
      <c r="E331" s="41"/>
      <c r="F331" s="241" t="s">
        <v>422</v>
      </c>
      <c r="G331" s="41"/>
      <c r="H331" s="41"/>
      <c r="I331" s="242"/>
      <c r="J331" s="41"/>
      <c r="K331" s="41"/>
      <c r="L331" s="45"/>
      <c r="M331" s="243"/>
      <c r="N331" s="244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170</v>
      </c>
      <c r="AU331" s="18" t="s">
        <v>91</v>
      </c>
    </row>
    <row r="332" s="2" customFormat="1">
      <c r="A332" s="39"/>
      <c r="B332" s="40"/>
      <c r="C332" s="41"/>
      <c r="D332" s="245" t="s">
        <v>177</v>
      </c>
      <c r="E332" s="41"/>
      <c r="F332" s="246" t="s">
        <v>423</v>
      </c>
      <c r="G332" s="41"/>
      <c r="H332" s="41"/>
      <c r="I332" s="242"/>
      <c r="J332" s="41"/>
      <c r="K332" s="41"/>
      <c r="L332" s="45"/>
      <c r="M332" s="243"/>
      <c r="N332" s="24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177</v>
      </c>
      <c r="AU332" s="18" t="s">
        <v>91</v>
      </c>
    </row>
    <row r="333" s="13" customFormat="1">
      <c r="A333" s="13"/>
      <c r="B333" s="248"/>
      <c r="C333" s="249"/>
      <c r="D333" s="240" t="s">
        <v>181</v>
      </c>
      <c r="E333" s="250" t="s">
        <v>1</v>
      </c>
      <c r="F333" s="251" t="s">
        <v>366</v>
      </c>
      <c r="G333" s="249"/>
      <c r="H333" s="250" t="s">
        <v>1</v>
      </c>
      <c r="I333" s="252"/>
      <c r="J333" s="249"/>
      <c r="K333" s="249"/>
      <c r="L333" s="253"/>
      <c r="M333" s="254"/>
      <c r="N333" s="255"/>
      <c r="O333" s="255"/>
      <c r="P333" s="255"/>
      <c r="Q333" s="255"/>
      <c r="R333" s="255"/>
      <c r="S333" s="255"/>
      <c r="T333" s="25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7" t="s">
        <v>181</v>
      </c>
      <c r="AU333" s="257" t="s">
        <v>91</v>
      </c>
      <c r="AV333" s="13" t="s">
        <v>89</v>
      </c>
      <c r="AW333" s="13" t="s">
        <v>38</v>
      </c>
      <c r="AX333" s="13" t="s">
        <v>82</v>
      </c>
      <c r="AY333" s="257" t="s">
        <v>162</v>
      </c>
    </row>
    <row r="334" s="13" customFormat="1">
      <c r="A334" s="13"/>
      <c r="B334" s="248"/>
      <c r="C334" s="249"/>
      <c r="D334" s="240" t="s">
        <v>181</v>
      </c>
      <c r="E334" s="250" t="s">
        <v>1</v>
      </c>
      <c r="F334" s="251" t="s">
        <v>424</v>
      </c>
      <c r="G334" s="249"/>
      <c r="H334" s="250" t="s">
        <v>1</v>
      </c>
      <c r="I334" s="252"/>
      <c r="J334" s="249"/>
      <c r="K334" s="249"/>
      <c r="L334" s="253"/>
      <c r="M334" s="254"/>
      <c r="N334" s="255"/>
      <c r="O334" s="255"/>
      <c r="P334" s="255"/>
      <c r="Q334" s="255"/>
      <c r="R334" s="255"/>
      <c r="S334" s="255"/>
      <c r="T334" s="25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7" t="s">
        <v>181</v>
      </c>
      <c r="AU334" s="257" t="s">
        <v>91</v>
      </c>
      <c r="AV334" s="13" t="s">
        <v>89</v>
      </c>
      <c r="AW334" s="13" t="s">
        <v>38</v>
      </c>
      <c r="AX334" s="13" t="s">
        <v>82</v>
      </c>
      <c r="AY334" s="257" t="s">
        <v>162</v>
      </c>
    </row>
    <row r="335" s="14" customFormat="1">
      <c r="A335" s="14"/>
      <c r="B335" s="258"/>
      <c r="C335" s="259"/>
      <c r="D335" s="240" t="s">
        <v>181</v>
      </c>
      <c r="E335" s="260" t="s">
        <v>1</v>
      </c>
      <c r="F335" s="261" t="s">
        <v>425</v>
      </c>
      <c r="G335" s="259"/>
      <c r="H335" s="262">
        <v>0.252</v>
      </c>
      <c r="I335" s="263"/>
      <c r="J335" s="259"/>
      <c r="K335" s="259"/>
      <c r="L335" s="264"/>
      <c r="M335" s="265"/>
      <c r="N335" s="266"/>
      <c r="O335" s="266"/>
      <c r="P335" s="266"/>
      <c r="Q335" s="266"/>
      <c r="R335" s="266"/>
      <c r="S335" s="266"/>
      <c r="T335" s="267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8" t="s">
        <v>181</v>
      </c>
      <c r="AU335" s="268" t="s">
        <v>91</v>
      </c>
      <c r="AV335" s="14" t="s">
        <v>91</v>
      </c>
      <c r="AW335" s="14" t="s">
        <v>38</v>
      </c>
      <c r="AX335" s="14" t="s">
        <v>82</v>
      </c>
      <c r="AY335" s="268" t="s">
        <v>162</v>
      </c>
    </row>
    <row r="336" s="13" customFormat="1">
      <c r="A336" s="13"/>
      <c r="B336" s="248"/>
      <c r="C336" s="249"/>
      <c r="D336" s="240" t="s">
        <v>181</v>
      </c>
      <c r="E336" s="250" t="s">
        <v>1</v>
      </c>
      <c r="F336" s="251" t="s">
        <v>426</v>
      </c>
      <c r="G336" s="249"/>
      <c r="H336" s="250" t="s">
        <v>1</v>
      </c>
      <c r="I336" s="252"/>
      <c r="J336" s="249"/>
      <c r="K336" s="249"/>
      <c r="L336" s="253"/>
      <c r="M336" s="254"/>
      <c r="N336" s="255"/>
      <c r="O336" s="255"/>
      <c r="P336" s="255"/>
      <c r="Q336" s="255"/>
      <c r="R336" s="255"/>
      <c r="S336" s="255"/>
      <c r="T336" s="25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7" t="s">
        <v>181</v>
      </c>
      <c r="AU336" s="257" t="s">
        <v>91</v>
      </c>
      <c r="AV336" s="13" t="s">
        <v>89</v>
      </c>
      <c r="AW336" s="13" t="s">
        <v>38</v>
      </c>
      <c r="AX336" s="13" t="s">
        <v>82</v>
      </c>
      <c r="AY336" s="257" t="s">
        <v>162</v>
      </c>
    </row>
    <row r="337" s="14" customFormat="1">
      <c r="A337" s="14"/>
      <c r="B337" s="258"/>
      <c r="C337" s="259"/>
      <c r="D337" s="240" t="s">
        <v>181</v>
      </c>
      <c r="E337" s="260" t="s">
        <v>1</v>
      </c>
      <c r="F337" s="261" t="s">
        <v>427</v>
      </c>
      <c r="G337" s="259"/>
      <c r="H337" s="262">
        <v>2.403</v>
      </c>
      <c r="I337" s="263"/>
      <c r="J337" s="259"/>
      <c r="K337" s="259"/>
      <c r="L337" s="264"/>
      <c r="M337" s="265"/>
      <c r="N337" s="266"/>
      <c r="O337" s="266"/>
      <c r="P337" s="266"/>
      <c r="Q337" s="266"/>
      <c r="R337" s="266"/>
      <c r="S337" s="266"/>
      <c r="T337" s="26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8" t="s">
        <v>181</v>
      </c>
      <c r="AU337" s="268" t="s">
        <v>91</v>
      </c>
      <c r="AV337" s="14" t="s">
        <v>91</v>
      </c>
      <c r="AW337" s="14" t="s">
        <v>38</v>
      </c>
      <c r="AX337" s="14" t="s">
        <v>82</v>
      </c>
      <c r="AY337" s="268" t="s">
        <v>162</v>
      </c>
    </row>
    <row r="338" s="16" customFormat="1">
      <c r="A338" s="16"/>
      <c r="B338" s="290"/>
      <c r="C338" s="291"/>
      <c r="D338" s="240" t="s">
        <v>181</v>
      </c>
      <c r="E338" s="292" t="s">
        <v>1</v>
      </c>
      <c r="F338" s="293" t="s">
        <v>372</v>
      </c>
      <c r="G338" s="291"/>
      <c r="H338" s="294">
        <v>2.6549999999999998</v>
      </c>
      <c r="I338" s="295"/>
      <c r="J338" s="291"/>
      <c r="K338" s="291"/>
      <c r="L338" s="296"/>
      <c r="M338" s="297"/>
      <c r="N338" s="298"/>
      <c r="O338" s="298"/>
      <c r="P338" s="298"/>
      <c r="Q338" s="298"/>
      <c r="R338" s="298"/>
      <c r="S338" s="298"/>
      <c r="T338" s="299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300" t="s">
        <v>181</v>
      </c>
      <c r="AU338" s="300" t="s">
        <v>91</v>
      </c>
      <c r="AV338" s="16" t="s">
        <v>187</v>
      </c>
      <c r="AW338" s="16" t="s">
        <v>38</v>
      </c>
      <c r="AX338" s="16" t="s">
        <v>82</v>
      </c>
      <c r="AY338" s="300" t="s">
        <v>162</v>
      </c>
    </row>
    <row r="339" s="13" customFormat="1">
      <c r="A339" s="13"/>
      <c r="B339" s="248"/>
      <c r="C339" s="249"/>
      <c r="D339" s="240" t="s">
        <v>181</v>
      </c>
      <c r="E339" s="250" t="s">
        <v>1</v>
      </c>
      <c r="F339" s="251" t="s">
        <v>428</v>
      </c>
      <c r="G339" s="249"/>
      <c r="H339" s="250" t="s">
        <v>1</v>
      </c>
      <c r="I339" s="252"/>
      <c r="J339" s="249"/>
      <c r="K339" s="249"/>
      <c r="L339" s="253"/>
      <c r="M339" s="254"/>
      <c r="N339" s="255"/>
      <c r="O339" s="255"/>
      <c r="P339" s="255"/>
      <c r="Q339" s="255"/>
      <c r="R339" s="255"/>
      <c r="S339" s="255"/>
      <c r="T339" s="25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7" t="s">
        <v>181</v>
      </c>
      <c r="AU339" s="257" t="s">
        <v>91</v>
      </c>
      <c r="AV339" s="13" t="s">
        <v>89</v>
      </c>
      <c r="AW339" s="13" t="s">
        <v>38</v>
      </c>
      <c r="AX339" s="13" t="s">
        <v>82</v>
      </c>
      <c r="AY339" s="257" t="s">
        <v>162</v>
      </c>
    </row>
    <row r="340" s="14" customFormat="1">
      <c r="A340" s="14"/>
      <c r="B340" s="258"/>
      <c r="C340" s="259"/>
      <c r="D340" s="240" t="s">
        <v>181</v>
      </c>
      <c r="E340" s="260" t="s">
        <v>1</v>
      </c>
      <c r="F340" s="261" t="s">
        <v>429</v>
      </c>
      <c r="G340" s="259"/>
      <c r="H340" s="262">
        <v>3.3809999999999998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181</v>
      </c>
      <c r="AU340" s="268" t="s">
        <v>91</v>
      </c>
      <c r="AV340" s="14" t="s">
        <v>91</v>
      </c>
      <c r="AW340" s="14" t="s">
        <v>38</v>
      </c>
      <c r="AX340" s="14" t="s">
        <v>82</v>
      </c>
      <c r="AY340" s="268" t="s">
        <v>162</v>
      </c>
    </row>
    <row r="341" s="14" customFormat="1">
      <c r="A341" s="14"/>
      <c r="B341" s="258"/>
      <c r="C341" s="259"/>
      <c r="D341" s="240" t="s">
        <v>181</v>
      </c>
      <c r="E341" s="260" t="s">
        <v>1</v>
      </c>
      <c r="F341" s="261" t="s">
        <v>430</v>
      </c>
      <c r="G341" s="259"/>
      <c r="H341" s="262">
        <v>3.3809999999999998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8" t="s">
        <v>181</v>
      </c>
      <c r="AU341" s="268" t="s">
        <v>91</v>
      </c>
      <c r="AV341" s="14" t="s">
        <v>91</v>
      </c>
      <c r="AW341" s="14" t="s">
        <v>38</v>
      </c>
      <c r="AX341" s="14" t="s">
        <v>82</v>
      </c>
      <c r="AY341" s="268" t="s">
        <v>162</v>
      </c>
    </row>
    <row r="342" s="14" customFormat="1">
      <c r="A342" s="14"/>
      <c r="B342" s="258"/>
      <c r="C342" s="259"/>
      <c r="D342" s="240" t="s">
        <v>181</v>
      </c>
      <c r="E342" s="260" t="s">
        <v>1</v>
      </c>
      <c r="F342" s="261" t="s">
        <v>431</v>
      </c>
      <c r="G342" s="259"/>
      <c r="H342" s="262">
        <v>3.3809999999999998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8" t="s">
        <v>181</v>
      </c>
      <c r="AU342" s="268" t="s">
        <v>91</v>
      </c>
      <c r="AV342" s="14" t="s">
        <v>91</v>
      </c>
      <c r="AW342" s="14" t="s">
        <v>38</v>
      </c>
      <c r="AX342" s="14" t="s">
        <v>82</v>
      </c>
      <c r="AY342" s="268" t="s">
        <v>162</v>
      </c>
    </row>
    <row r="343" s="14" customFormat="1">
      <c r="A343" s="14"/>
      <c r="B343" s="258"/>
      <c r="C343" s="259"/>
      <c r="D343" s="240" t="s">
        <v>181</v>
      </c>
      <c r="E343" s="260" t="s">
        <v>1</v>
      </c>
      <c r="F343" s="261" t="s">
        <v>432</v>
      </c>
      <c r="G343" s="259"/>
      <c r="H343" s="262">
        <v>3.3809999999999998</v>
      </c>
      <c r="I343" s="263"/>
      <c r="J343" s="259"/>
      <c r="K343" s="259"/>
      <c r="L343" s="264"/>
      <c r="M343" s="265"/>
      <c r="N343" s="266"/>
      <c r="O343" s="266"/>
      <c r="P343" s="266"/>
      <c r="Q343" s="266"/>
      <c r="R343" s="266"/>
      <c r="S343" s="266"/>
      <c r="T343" s="26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8" t="s">
        <v>181</v>
      </c>
      <c r="AU343" s="268" t="s">
        <v>91</v>
      </c>
      <c r="AV343" s="14" t="s">
        <v>91</v>
      </c>
      <c r="AW343" s="14" t="s">
        <v>38</v>
      </c>
      <c r="AX343" s="14" t="s">
        <v>82</v>
      </c>
      <c r="AY343" s="268" t="s">
        <v>162</v>
      </c>
    </row>
    <row r="344" s="13" customFormat="1">
      <c r="A344" s="13"/>
      <c r="B344" s="248"/>
      <c r="C344" s="249"/>
      <c r="D344" s="240" t="s">
        <v>181</v>
      </c>
      <c r="E344" s="250" t="s">
        <v>1</v>
      </c>
      <c r="F344" s="251" t="s">
        <v>433</v>
      </c>
      <c r="G344" s="249"/>
      <c r="H344" s="250" t="s">
        <v>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7" t="s">
        <v>181</v>
      </c>
      <c r="AU344" s="257" t="s">
        <v>91</v>
      </c>
      <c r="AV344" s="13" t="s">
        <v>89</v>
      </c>
      <c r="AW344" s="13" t="s">
        <v>38</v>
      </c>
      <c r="AX344" s="13" t="s">
        <v>82</v>
      </c>
      <c r="AY344" s="257" t="s">
        <v>162</v>
      </c>
    </row>
    <row r="345" s="14" customFormat="1">
      <c r="A345" s="14"/>
      <c r="B345" s="258"/>
      <c r="C345" s="259"/>
      <c r="D345" s="240" t="s">
        <v>181</v>
      </c>
      <c r="E345" s="260" t="s">
        <v>1</v>
      </c>
      <c r="F345" s="261" t="s">
        <v>434</v>
      </c>
      <c r="G345" s="259"/>
      <c r="H345" s="262">
        <v>-0.82999999999999996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8" t="s">
        <v>181</v>
      </c>
      <c r="AU345" s="268" t="s">
        <v>91</v>
      </c>
      <c r="AV345" s="14" t="s">
        <v>91</v>
      </c>
      <c r="AW345" s="14" t="s">
        <v>38</v>
      </c>
      <c r="AX345" s="14" t="s">
        <v>82</v>
      </c>
      <c r="AY345" s="268" t="s">
        <v>162</v>
      </c>
    </row>
    <row r="346" s="16" customFormat="1">
      <c r="A346" s="16"/>
      <c r="B346" s="290"/>
      <c r="C346" s="291"/>
      <c r="D346" s="240" t="s">
        <v>181</v>
      </c>
      <c r="E346" s="292" t="s">
        <v>1</v>
      </c>
      <c r="F346" s="293" t="s">
        <v>372</v>
      </c>
      <c r="G346" s="291"/>
      <c r="H346" s="294">
        <v>12.694000000000001</v>
      </c>
      <c r="I346" s="295"/>
      <c r="J346" s="291"/>
      <c r="K346" s="291"/>
      <c r="L346" s="296"/>
      <c r="M346" s="297"/>
      <c r="N346" s="298"/>
      <c r="O346" s="298"/>
      <c r="P346" s="298"/>
      <c r="Q346" s="298"/>
      <c r="R346" s="298"/>
      <c r="S346" s="298"/>
      <c r="T346" s="299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300" t="s">
        <v>181</v>
      </c>
      <c r="AU346" s="300" t="s">
        <v>91</v>
      </c>
      <c r="AV346" s="16" t="s">
        <v>187</v>
      </c>
      <c r="AW346" s="16" t="s">
        <v>38</v>
      </c>
      <c r="AX346" s="16" t="s">
        <v>82</v>
      </c>
      <c r="AY346" s="300" t="s">
        <v>162</v>
      </c>
    </row>
    <row r="347" s="15" customFormat="1">
      <c r="A347" s="15"/>
      <c r="B347" s="269"/>
      <c r="C347" s="270"/>
      <c r="D347" s="240" t="s">
        <v>181</v>
      </c>
      <c r="E347" s="271" t="s">
        <v>1</v>
      </c>
      <c r="F347" s="272" t="s">
        <v>186</v>
      </c>
      <c r="G347" s="270"/>
      <c r="H347" s="273">
        <v>15.349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9" t="s">
        <v>181</v>
      </c>
      <c r="AU347" s="279" t="s">
        <v>91</v>
      </c>
      <c r="AV347" s="15" t="s">
        <v>168</v>
      </c>
      <c r="AW347" s="15" t="s">
        <v>38</v>
      </c>
      <c r="AX347" s="15" t="s">
        <v>89</v>
      </c>
      <c r="AY347" s="279" t="s">
        <v>162</v>
      </c>
    </row>
    <row r="348" s="2" customFormat="1" ht="16.5" customHeight="1">
      <c r="A348" s="39"/>
      <c r="B348" s="40"/>
      <c r="C348" s="227" t="s">
        <v>435</v>
      </c>
      <c r="D348" s="227" t="s">
        <v>164</v>
      </c>
      <c r="E348" s="228" t="s">
        <v>436</v>
      </c>
      <c r="F348" s="229" t="s">
        <v>437</v>
      </c>
      <c r="G348" s="230" t="s">
        <v>240</v>
      </c>
      <c r="H348" s="231">
        <v>2.6070000000000002</v>
      </c>
      <c r="I348" s="232"/>
      <c r="J348" s="233">
        <f>ROUND(I348*H348,2)</f>
        <v>0</v>
      </c>
      <c r="K348" s="229" t="s">
        <v>174</v>
      </c>
      <c r="L348" s="45"/>
      <c r="M348" s="234" t="s">
        <v>1</v>
      </c>
      <c r="N348" s="235" t="s">
        <v>47</v>
      </c>
      <c r="O348" s="92"/>
      <c r="P348" s="236">
        <f>O348*H348</f>
        <v>0</v>
      </c>
      <c r="Q348" s="236">
        <v>1.03739</v>
      </c>
      <c r="R348" s="236">
        <f>Q348*H348</f>
        <v>2.7044757300000004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168</v>
      </c>
      <c r="AT348" s="238" t="s">
        <v>164</v>
      </c>
      <c r="AU348" s="238" t="s">
        <v>91</v>
      </c>
      <c r="AY348" s="18" t="s">
        <v>162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89</v>
      </c>
      <c r="BK348" s="239">
        <f>ROUND(I348*H348,2)</f>
        <v>0</v>
      </c>
      <c r="BL348" s="18" t="s">
        <v>168</v>
      </c>
      <c r="BM348" s="238" t="s">
        <v>438</v>
      </c>
    </row>
    <row r="349" s="2" customFormat="1">
      <c r="A349" s="39"/>
      <c r="B349" s="40"/>
      <c r="C349" s="41"/>
      <c r="D349" s="240" t="s">
        <v>170</v>
      </c>
      <c r="E349" s="41"/>
      <c r="F349" s="241" t="s">
        <v>439</v>
      </c>
      <c r="G349" s="41"/>
      <c r="H349" s="41"/>
      <c r="I349" s="242"/>
      <c r="J349" s="41"/>
      <c r="K349" s="41"/>
      <c r="L349" s="45"/>
      <c r="M349" s="243"/>
      <c r="N349" s="24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170</v>
      </c>
      <c r="AU349" s="18" t="s">
        <v>91</v>
      </c>
    </row>
    <row r="350" s="2" customFormat="1">
      <c r="A350" s="39"/>
      <c r="B350" s="40"/>
      <c r="C350" s="41"/>
      <c r="D350" s="245" t="s">
        <v>177</v>
      </c>
      <c r="E350" s="41"/>
      <c r="F350" s="246" t="s">
        <v>440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177</v>
      </c>
      <c r="AU350" s="18" t="s">
        <v>91</v>
      </c>
    </row>
    <row r="351" s="2" customFormat="1">
      <c r="A351" s="39"/>
      <c r="B351" s="40"/>
      <c r="C351" s="41"/>
      <c r="D351" s="240" t="s">
        <v>179</v>
      </c>
      <c r="E351" s="41"/>
      <c r="F351" s="247" t="s">
        <v>387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179</v>
      </c>
      <c r="AU351" s="18" t="s">
        <v>91</v>
      </c>
    </row>
    <row r="352" s="13" customFormat="1">
      <c r="A352" s="13"/>
      <c r="B352" s="248"/>
      <c r="C352" s="249"/>
      <c r="D352" s="240" t="s">
        <v>181</v>
      </c>
      <c r="E352" s="250" t="s">
        <v>1</v>
      </c>
      <c r="F352" s="251" t="s">
        <v>366</v>
      </c>
      <c r="G352" s="249"/>
      <c r="H352" s="250" t="s">
        <v>1</v>
      </c>
      <c r="I352" s="252"/>
      <c r="J352" s="249"/>
      <c r="K352" s="249"/>
      <c r="L352" s="253"/>
      <c r="M352" s="254"/>
      <c r="N352" s="255"/>
      <c r="O352" s="255"/>
      <c r="P352" s="255"/>
      <c r="Q352" s="255"/>
      <c r="R352" s="255"/>
      <c r="S352" s="255"/>
      <c r="T352" s="25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7" t="s">
        <v>181</v>
      </c>
      <c r="AU352" s="257" t="s">
        <v>91</v>
      </c>
      <c r="AV352" s="13" t="s">
        <v>89</v>
      </c>
      <c r="AW352" s="13" t="s">
        <v>38</v>
      </c>
      <c r="AX352" s="13" t="s">
        <v>82</v>
      </c>
      <c r="AY352" s="257" t="s">
        <v>162</v>
      </c>
    </row>
    <row r="353" s="13" customFormat="1">
      <c r="A353" s="13"/>
      <c r="B353" s="248"/>
      <c r="C353" s="249"/>
      <c r="D353" s="240" t="s">
        <v>181</v>
      </c>
      <c r="E353" s="250" t="s">
        <v>1</v>
      </c>
      <c r="F353" s="251" t="s">
        <v>441</v>
      </c>
      <c r="G353" s="249"/>
      <c r="H353" s="250" t="s">
        <v>1</v>
      </c>
      <c r="I353" s="252"/>
      <c r="J353" s="249"/>
      <c r="K353" s="249"/>
      <c r="L353" s="253"/>
      <c r="M353" s="254"/>
      <c r="N353" s="255"/>
      <c r="O353" s="255"/>
      <c r="P353" s="255"/>
      <c r="Q353" s="255"/>
      <c r="R353" s="255"/>
      <c r="S353" s="255"/>
      <c r="T353" s="25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7" t="s">
        <v>181</v>
      </c>
      <c r="AU353" s="257" t="s">
        <v>91</v>
      </c>
      <c r="AV353" s="13" t="s">
        <v>89</v>
      </c>
      <c r="AW353" s="13" t="s">
        <v>38</v>
      </c>
      <c r="AX353" s="13" t="s">
        <v>82</v>
      </c>
      <c r="AY353" s="257" t="s">
        <v>162</v>
      </c>
    </row>
    <row r="354" s="14" customFormat="1">
      <c r="A354" s="14"/>
      <c r="B354" s="258"/>
      <c r="C354" s="259"/>
      <c r="D354" s="240" t="s">
        <v>181</v>
      </c>
      <c r="E354" s="260" t="s">
        <v>1</v>
      </c>
      <c r="F354" s="261" t="s">
        <v>442</v>
      </c>
      <c r="G354" s="259"/>
      <c r="H354" s="262">
        <v>2.6070000000000002</v>
      </c>
      <c r="I354" s="263"/>
      <c r="J354" s="259"/>
      <c r="K354" s="259"/>
      <c r="L354" s="264"/>
      <c r="M354" s="265"/>
      <c r="N354" s="266"/>
      <c r="O354" s="266"/>
      <c r="P354" s="266"/>
      <c r="Q354" s="266"/>
      <c r="R354" s="266"/>
      <c r="S354" s="266"/>
      <c r="T354" s="26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8" t="s">
        <v>181</v>
      </c>
      <c r="AU354" s="268" t="s">
        <v>91</v>
      </c>
      <c r="AV354" s="14" t="s">
        <v>91</v>
      </c>
      <c r="AW354" s="14" t="s">
        <v>38</v>
      </c>
      <c r="AX354" s="14" t="s">
        <v>89</v>
      </c>
      <c r="AY354" s="268" t="s">
        <v>162</v>
      </c>
    </row>
    <row r="355" s="2" customFormat="1" ht="16.5" customHeight="1">
      <c r="A355" s="39"/>
      <c r="B355" s="40"/>
      <c r="C355" s="227" t="s">
        <v>443</v>
      </c>
      <c r="D355" s="227" t="s">
        <v>164</v>
      </c>
      <c r="E355" s="228" t="s">
        <v>444</v>
      </c>
      <c r="F355" s="229" t="s">
        <v>445</v>
      </c>
      <c r="G355" s="230" t="s">
        <v>240</v>
      </c>
      <c r="H355" s="231">
        <v>1.1850000000000001</v>
      </c>
      <c r="I355" s="232"/>
      <c r="J355" s="233">
        <f>ROUND(I355*H355,2)</f>
        <v>0</v>
      </c>
      <c r="K355" s="229" t="s">
        <v>174</v>
      </c>
      <c r="L355" s="45"/>
      <c r="M355" s="234" t="s">
        <v>1</v>
      </c>
      <c r="N355" s="235" t="s">
        <v>47</v>
      </c>
      <c r="O355" s="92"/>
      <c r="P355" s="236">
        <f>O355*H355</f>
        <v>0</v>
      </c>
      <c r="Q355" s="236">
        <v>1.0840300000000001</v>
      </c>
      <c r="R355" s="236">
        <f>Q355*H355</f>
        <v>1.28457555</v>
      </c>
      <c r="S355" s="236">
        <v>0</v>
      </c>
      <c r="T355" s="23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8" t="s">
        <v>168</v>
      </c>
      <c r="AT355" s="238" t="s">
        <v>164</v>
      </c>
      <c r="AU355" s="238" t="s">
        <v>91</v>
      </c>
      <c r="AY355" s="18" t="s">
        <v>162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8" t="s">
        <v>89</v>
      </c>
      <c r="BK355" s="239">
        <f>ROUND(I355*H355,2)</f>
        <v>0</v>
      </c>
      <c r="BL355" s="18" t="s">
        <v>168</v>
      </c>
      <c r="BM355" s="238" t="s">
        <v>446</v>
      </c>
    </row>
    <row r="356" s="2" customFormat="1">
      <c r="A356" s="39"/>
      <c r="B356" s="40"/>
      <c r="C356" s="41"/>
      <c r="D356" s="240" t="s">
        <v>170</v>
      </c>
      <c r="E356" s="41"/>
      <c r="F356" s="241" t="s">
        <v>447</v>
      </c>
      <c r="G356" s="41"/>
      <c r="H356" s="41"/>
      <c r="I356" s="242"/>
      <c r="J356" s="41"/>
      <c r="K356" s="41"/>
      <c r="L356" s="45"/>
      <c r="M356" s="243"/>
      <c r="N356" s="244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170</v>
      </c>
      <c r="AU356" s="18" t="s">
        <v>91</v>
      </c>
    </row>
    <row r="357" s="2" customFormat="1">
      <c r="A357" s="39"/>
      <c r="B357" s="40"/>
      <c r="C357" s="41"/>
      <c r="D357" s="245" t="s">
        <v>177</v>
      </c>
      <c r="E357" s="41"/>
      <c r="F357" s="246" t="s">
        <v>448</v>
      </c>
      <c r="G357" s="41"/>
      <c r="H357" s="41"/>
      <c r="I357" s="242"/>
      <c r="J357" s="41"/>
      <c r="K357" s="41"/>
      <c r="L357" s="45"/>
      <c r="M357" s="243"/>
      <c r="N357" s="244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177</v>
      </c>
      <c r="AU357" s="18" t="s">
        <v>91</v>
      </c>
    </row>
    <row r="358" s="2" customFormat="1">
      <c r="A358" s="39"/>
      <c r="B358" s="40"/>
      <c r="C358" s="41"/>
      <c r="D358" s="240" t="s">
        <v>179</v>
      </c>
      <c r="E358" s="41"/>
      <c r="F358" s="247" t="s">
        <v>387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179</v>
      </c>
      <c r="AU358" s="18" t="s">
        <v>91</v>
      </c>
    </row>
    <row r="359" s="13" customFormat="1">
      <c r="A359" s="13"/>
      <c r="B359" s="248"/>
      <c r="C359" s="249"/>
      <c r="D359" s="240" t="s">
        <v>181</v>
      </c>
      <c r="E359" s="250" t="s">
        <v>1</v>
      </c>
      <c r="F359" s="251" t="s">
        <v>366</v>
      </c>
      <c r="G359" s="249"/>
      <c r="H359" s="250" t="s">
        <v>1</v>
      </c>
      <c r="I359" s="252"/>
      <c r="J359" s="249"/>
      <c r="K359" s="249"/>
      <c r="L359" s="253"/>
      <c r="M359" s="254"/>
      <c r="N359" s="255"/>
      <c r="O359" s="255"/>
      <c r="P359" s="255"/>
      <c r="Q359" s="255"/>
      <c r="R359" s="255"/>
      <c r="S359" s="255"/>
      <c r="T359" s="25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7" t="s">
        <v>181</v>
      </c>
      <c r="AU359" s="257" t="s">
        <v>91</v>
      </c>
      <c r="AV359" s="13" t="s">
        <v>89</v>
      </c>
      <c r="AW359" s="13" t="s">
        <v>38</v>
      </c>
      <c r="AX359" s="13" t="s">
        <v>82</v>
      </c>
      <c r="AY359" s="257" t="s">
        <v>162</v>
      </c>
    </row>
    <row r="360" s="13" customFormat="1">
      <c r="A360" s="13"/>
      <c r="B360" s="248"/>
      <c r="C360" s="249"/>
      <c r="D360" s="240" t="s">
        <v>181</v>
      </c>
      <c r="E360" s="250" t="s">
        <v>1</v>
      </c>
      <c r="F360" s="251" t="s">
        <v>396</v>
      </c>
      <c r="G360" s="249"/>
      <c r="H360" s="250" t="s">
        <v>1</v>
      </c>
      <c r="I360" s="252"/>
      <c r="J360" s="249"/>
      <c r="K360" s="249"/>
      <c r="L360" s="253"/>
      <c r="M360" s="254"/>
      <c r="N360" s="255"/>
      <c r="O360" s="255"/>
      <c r="P360" s="255"/>
      <c r="Q360" s="255"/>
      <c r="R360" s="255"/>
      <c r="S360" s="255"/>
      <c r="T360" s="25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7" t="s">
        <v>181</v>
      </c>
      <c r="AU360" s="257" t="s">
        <v>91</v>
      </c>
      <c r="AV360" s="13" t="s">
        <v>89</v>
      </c>
      <c r="AW360" s="13" t="s">
        <v>38</v>
      </c>
      <c r="AX360" s="13" t="s">
        <v>82</v>
      </c>
      <c r="AY360" s="257" t="s">
        <v>162</v>
      </c>
    </row>
    <row r="361" s="14" customFormat="1">
      <c r="A361" s="14"/>
      <c r="B361" s="258"/>
      <c r="C361" s="259"/>
      <c r="D361" s="240" t="s">
        <v>181</v>
      </c>
      <c r="E361" s="260" t="s">
        <v>1</v>
      </c>
      <c r="F361" s="261" t="s">
        <v>449</v>
      </c>
      <c r="G361" s="259"/>
      <c r="H361" s="262">
        <v>1.1850000000000001</v>
      </c>
      <c r="I361" s="263"/>
      <c r="J361" s="259"/>
      <c r="K361" s="259"/>
      <c r="L361" s="264"/>
      <c r="M361" s="265"/>
      <c r="N361" s="266"/>
      <c r="O361" s="266"/>
      <c r="P361" s="266"/>
      <c r="Q361" s="266"/>
      <c r="R361" s="266"/>
      <c r="S361" s="266"/>
      <c r="T361" s="267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8" t="s">
        <v>181</v>
      </c>
      <c r="AU361" s="268" t="s">
        <v>91</v>
      </c>
      <c r="AV361" s="14" t="s">
        <v>91</v>
      </c>
      <c r="AW361" s="14" t="s">
        <v>38</v>
      </c>
      <c r="AX361" s="14" t="s">
        <v>89</v>
      </c>
      <c r="AY361" s="268" t="s">
        <v>162</v>
      </c>
    </row>
    <row r="362" s="2" customFormat="1" ht="16.5" customHeight="1">
      <c r="A362" s="39"/>
      <c r="B362" s="40"/>
      <c r="C362" s="227" t="s">
        <v>450</v>
      </c>
      <c r="D362" s="227" t="s">
        <v>164</v>
      </c>
      <c r="E362" s="228" t="s">
        <v>451</v>
      </c>
      <c r="F362" s="229" t="s">
        <v>452</v>
      </c>
      <c r="G362" s="230" t="s">
        <v>263</v>
      </c>
      <c r="H362" s="231">
        <v>68.626999999999995</v>
      </c>
      <c r="I362" s="232"/>
      <c r="J362" s="233">
        <f>ROUND(I362*H362,2)</f>
        <v>0</v>
      </c>
      <c r="K362" s="229" t="s">
        <v>174</v>
      </c>
      <c r="L362" s="45"/>
      <c r="M362" s="234" t="s">
        <v>1</v>
      </c>
      <c r="N362" s="235" t="s">
        <v>47</v>
      </c>
      <c r="O362" s="92"/>
      <c r="P362" s="236">
        <f>O362*H362</f>
        <v>0</v>
      </c>
      <c r="Q362" s="236">
        <v>0.03338</v>
      </c>
      <c r="R362" s="236">
        <f>Q362*H362</f>
        <v>2.2907692599999998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168</v>
      </c>
      <c r="AT362" s="238" t="s">
        <v>164</v>
      </c>
      <c r="AU362" s="238" t="s">
        <v>91</v>
      </c>
      <c r="AY362" s="18" t="s">
        <v>162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89</v>
      </c>
      <c r="BK362" s="239">
        <f>ROUND(I362*H362,2)</f>
        <v>0</v>
      </c>
      <c r="BL362" s="18" t="s">
        <v>168</v>
      </c>
      <c r="BM362" s="238" t="s">
        <v>453</v>
      </c>
    </row>
    <row r="363" s="2" customFormat="1">
      <c r="A363" s="39"/>
      <c r="B363" s="40"/>
      <c r="C363" s="41"/>
      <c r="D363" s="240" t="s">
        <v>170</v>
      </c>
      <c r="E363" s="41"/>
      <c r="F363" s="241" t="s">
        <v>454</v>
      </c>
      <c r="G363" s="41"/>
      <c r="H363" s="41"/>
      <c r="I363" s="242"/>
      <c r="J363" s="41"/>
      <c r="K363" s="41"/>
      <c r="L363" s="45"/>
      <c r="M363" s="243"/>
      <c r="N363" s="244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170</v>
      </c>
      <c r="AU363" s="18" t="s">
        <v>91</v>
      </c>
    </row>
    <row r="364" s="2" customFormat="1">
      <c r="A364" s="39"/>
      <c r="B364" s="40"/>
      <c r="C364" s="41"/>
      <c r="D364" s="245" t="s">
        <v>177</v>
      </c>
      <c r="E364" s="41"/>
      <c r="F364" s="246" t="s">
        <v>455</v>
      </c>
      <c r="G364" s="41"/>
      <c r="H364" s="41"/>
      <c r="I364" s="242"/>
      <c r="J364" s="41"/>
      <c r="K364" s="41"/>
      <c r="L364" s="45"/>
      <c r="M364" s="243"/>
      <c r="N364" s="244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177</v>
      </c>
      <c r="AU364" s="18" t="s">
        <v>91</v>
      </c>
    </row>
    <row r="365" s="13" customFormat="1">
      <c r="A365" s="13"/>
      <c r="B365" s="248"/>
      <c r="C365" s="249"/>
      <c r="D365" s="240" t="s">
        <v>181</v>
      </c>
      <c r="E365" s="250" t="s">
        <v>1</v>
      </c>
      <c r="F365" s="251" t="s">
        <v>366</v>
      </c>
      <c r="G365" s="249"/>
      <c r="H365" s="250" t="s">
        <v>1</v>
      </c>
      <c r="I365" s="252"/>
      <c r="J365" s="249"/>
      <c r="K365" s="249"/>
      <c r="L365" s="253"/>
      <c r="M365" s="254"/>
      <c r="N365" s="255"/>
      <c r="O365" s="255"/>
      <c r="P365" s="255"/>
      <c r="Q365" s="255"/>
      <c r="R365" s="255"/>
      <c r="S365" s="255"/>
      <c r="T365" s="25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7" t="s">
        <v>181</v>
      </c>
      <c r="AU365" s="257" t="s">
        <v>91</v>
      </c>
      <c r="AV365" s="13" t="s">
        <v>89</v>
      </c>
      <c r="AW365" s="13" t="s">
        <v>38</v>
      </c>
      <c r="AX365" s="13" t="s">
        <v>82</v>
      </c>
      <c r="AY365" s="257" t="s">
        <v>162</v>
      </c>
    </row>
    <row r="366" s="13" customFormat="1">
      <c r="A366" s="13"/>
      <c r="B366" s="248"/>
      <c r="C366" s="249"/>
      <c r="D366" s="240" t="s">
        <v>181</v>
      </c>
      <c r="E366" s="250" t="s">
        <v>1</v>
      </c>
      <c r="F366" s="251" t="s">
        <v>428</v>
      </c>
      <c r="G366" s="249"/>
      <c r="H366" s="250" t="s">
        <v>1</v>
      </c>
      <c r="I366" s="252"/>
      <c r="J366" s="249"/>
      <c r="K366" s="249"/>
      <c r="L366" s="253"/>
      <c r="M366" s="254"/>
      <c r="N366" s="255"/>
      <c r="O366" s="255"/>
      <c r="P366" s="255"/>
      <c r="Q366" s="255"/>
      <c r="R366" s="255"/>
      <c r="S366" s="255"/>
      <c r="T366" s="25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7" t="s">
        <v>181</v>
      </c>
      <c r="AU366" s="257" t="s">
        <v>91</v>
      </c>
      <c r="AV366" s="13" t="s">
        <v>89</v>
      </c>
      <c r="AW366" s="13" t="s">
        <v>38</v>
      </c>
      <c r="AX366" s="13" t="s">
        <v>82</v>
      </c>
      <c r="AY366" s="257" t="s">
        <v>162</v>
      </c>
    </row>
    <row r="367" s="14" customFormat="1">
      <c r="A367" s="14"/>
      <c r="B367" s="258"/>
      <c r="C367" s="259"/>
      <c r="D367" s="240" t="s">
        <v>181</v>
      </c>
      <c r="E367" s="260" t="s">
        <v>1</v>
      </c>
      <c r="F367" s="261" t="s">
        <v>456</v>
      </c>
      <c r="G367" s="259"/>
      <c r="H367" s="262">
        <v>68.778999999999996</v>
      </c>
      <c r="I367" s="263"/>
      <c r="J367" s="259"/>
      <c r="K367" s="259"/>
      <c r="L367" s="264"/>
      <c r="M367" s="265"/>
      <c r="N367" s="266"/>
      <c r="O367" s="266"/>
      <c r="P367" s="266"/>
      <c r="Q367" s="266"/>
      <c r="R367" s="266"/>
      <c r="S367" s="266"/>
      <c r="T367" s="267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8" t="s">
        <v>181</v>
      </c>
      <c r="AU367" s="268" t="s">
        <v>91</v>
      </c>
      <c r="AV367" s="14" t="s">
        <v>91</v>
      </c>
      <c r="AW367" s="14" t="s">
        <v>38</v>
      </c>
      <c r="AX367" s="14" t="s">
        <v>82</v>
      </c>
      <c r="AY367" s="268" t="s">
        <v>162</v>
      </c>
    </row>
    <row r="368" s="13" customFormat="1">
      <c r="A368" s="13"/>
      <c r="B368" s="248"/>
      <c r="C368" s="249"/>
      <c r="D368" s="240" t="s">
        <v>181</v>
      </c>
      <c r="E368" s="250" t="s">
        <v>1</v>
      </c>
      <c r="F368" s="251" t="s">
        <v>433</v>
      </c>
      <c r="G368" s="249"/>
      <c r="H368" s="250" t="s">
        <v>1</v>
      </c>
      <c r="I368" s="252"/>
      <c r="J368" s="249"/>
      <c r="K368" s="249"/>
      <c r="L368" s="253"/>
      <c r="M368" s="254"/>
      <c r="N368" s="255"/>
      <c r="O368" s="255"/>
      <c r="P368" s="255"/>
      <c r="Q368" s="255"/>
      <c r="R368" s="255"/>
      <c r="S368" s="255"/>
      <c r="T368" s="25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7" t="s">
        <v>181</v>
      </c>
      <c r="AU368" s="257" t="s">
        <v>91</v>
      </c>
      <c r="AV368" s="13" t="s">
        <v>89</v>
      </c>
      <c r="AW368" s="13" t="s">
        <v>38</v>
      </c>
      <c r="AX368" s="13" t="s">
        <v>82</v>
      </c>
      <c r="AY368" s="257" t="s">
        <v>162</v>
      </c>
    </row>
    <row r="369" s="14" customFormat="1">
      <c r="A369" s="14"/>
      <c r="B369" s="258"/>
      <c r="C369" s="259"/>
      <c r="D369" s="240" t="s">
        <v>181</v>
      </c>
      <c r="E369" s="260" t="s">
        <v>1</v>
      </c>
      <c r="F369" s="261" t="s">
        <v>457</v>
      </c>
      <c r="G369" s="259"/>
      <c r="H369" s="262">
        <v>-4.1479999999999997</v>
      </c>
      <c r="I369" s="263"/>
      <c r="J369" s="259"/>
      <c r="K369" s="259"/>
      <c r="L369" s="264"/>
      <c r="M369" s="265"/>
      <c r="N369" s="266"/>
      <c r="O369" s="266"/>
      <c r="P369" s="266"/>
      <c r="Q369" s="266"/>
      <c r="R369" s="266"/>
      <c r="S369" s="266"/>
      <c r="T369" s="26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8" t="s">
        <v>181</v>
      </c>
      <c r="AU369" s="268" t="s">
        <v>91</v>
      </c>
      <c r="AV369" s="14" t="s">
        <v>91</v>
      </c>
      <c r="AW369" s="14" t="s">
        <v>38</v>
      </c>
      <c r="AX369" s="14" t="s">
        <v>82</v>
      </c>
      <c r="AY369" s="268" t="s">
        <v>162</v>
      </c>
    </row>
    <row r="370" s="13" customFormat="1">
      <c r="A370" s="13"/>
      <c r="B370" s="248"/>
      <c r="C370" s="249"/>
      <c r="D370" s="240" t="s">
        <v>181</v>
      </c>
      <c r="E370" s="250" t="s">
        <v>1</v>
      </c>
      <c r="F370" s="251" t="s">
        <v>458</v>
      </c>
      <c r="G370" s="249"/>
      <c r="H370" s="250" t="s">
        <v>1</v>
      </c>
      <c r="I370" s="252"/>
      <c r="J370" s="249"/>
      <c r="K370" s="249"/>
      <c r="L370" s="253"/>
      <c r="M370" s="254"/>
      <c r="N370" s="255"/>
      <c r="O370" s="255"/>
      <c r="P370" s="255"/>
      <c r="Q370" s="255"/>
      <c r="R370" s="255"/>
      <c r="S370" s="255"/>
      <c r="T370" s="25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7" t="s">
        <v>181</v>
      </c>
      <c r="AU370" s="257" t="s">
        <v>91</v>
      </c>
      <c r="AV370" s="13" t="s">
        <v>89</v>
      </c>
      <c r="AW370" s="13" t="s">
        <v>38</v>
      </c>
      <c r="AX370" s="13" t="s">
        <v>82</v>
      </c>
      <c r="AY370" s="257" t="s">
        <v>162</v>
      </c>
    </row>
    <row r="371" s="14" customFormat="1">
      <c r="A371" s="14"/>
      <c r="B371" s="258"/>
      <c r="C371" s="259"/>
      <c r="D371" s="240" t="s">
        <v>181</v>
      </c>
      <c r="E371" s="260" t="s">
        <v>1</v>
      </c>
      <c r="F371" s="261" t="s">
        <v>459</v>
      </c>
      <c r="G371" s="259"/>
      <c r="H371" s="262">
        <v>3.54</v>
      </c>
      <c r="I371" s="263"/>
      <c r="J371" s="259"/>
      <c r="K371" s="259"/>
      <c r="L371" s="264"/>
      <c r="M371" s="265"/>
      <c r="N371" s="266"/>
      <c r="O371" s="266"/>
      <c r="P371" s="266"/>
      <c r="Q371" s="266"/>
      <c r="R371" s="266"/>
      <c r="S371" s="266"/>
      <c r="T371" s="26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8" t="s">
        <v>181</v>
      </c>
      <c r="AU371" s="268" t="s">
        <v>91</v>
      </c>
      <c r="AV371" s="14" t="s">
        <v>91</v>
      </c>
      <c r="AW371" s="14" t="s">
        <v>38</v>
      </c>
      <c r="AX371" s="14" t="s">
        <v>82</v>
      </c>
      <c r="AY371" s="268" t="s">
        <v>162</v>
      </c>
    </row>
    <row r="372" s="14" customFormat="1">
      <c r="A372" s="14"/>
      <c r="B372" s="258"/>
      <c r="C372" s="259"/>
      <c r="D372" s="240" t="s">
        <v>181</v>
      </c>
      <c r="E372" s="260" t="s">
        <v>1</v>
      </c>
      <c r="F372" s="261" t="s">
        <v>460</v>
      </c>
      <c r="G372" s="259"/>
      <c r="H372" s="262">
        <v>0.45600000000000002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8" t="s">
        <v>181</v>
      </c>
      <c r="AU372" s="268" t="s">
        <v>91</v>
      </c>
      <c r="AV372" s="14" t="s">
        <v>91</v>
      </c>
      <c r="AW372" s="14" t="s">
        <v>38</v>
      </c>
      <c r="AX372" s="14" t="s">
        <v>82</v>
      </c>
      <c r="AY372" s="268" t="s">
        <v>162</v>
      </c>
    </row>
    <row r="373" s="15" customFormat="1">
      <c r="A373" s="15"/>
      <c r="B373" s="269"/>
      <c r="C373" s="270"/>
      <c r="D373" s="240" t="s">
        <v>181</v>
      </c>
      <c r="E373" s="271" t="s">
        <v>1</v>
      </c>
      <c r="F373" s="272" t="s">
        <v>186</v>
      </c>
      <c r="G373" s="270"/>
      <c r="H373" s="273">
        <v>68.626999999999995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9" t="s">
        <v>181</v>
      </c>
      <c r="AU373" s="279" t="s">
        <v>91</v>
      </c>
      <c r="AV373" s="15" t="s">
        <v>168</v>
      </c>
      <c r="AW373" s="15" t="s">
        <v>38</v>
      </c>
      <c r="AX373" s="15" t="s">
        <v>89</v>
      </c>
      <c r="AY373" s="279" t="s">
        <v>162</v>
      </c>
    </row>
    <row r="374" s="2" customFormat="1" ht="16.5" customHeight="1">
      <c r="A374" s="39"/>
      <c r="B374" s="40"/>
      <c r="C374" s="227" t="s">
        <v>461</v>
      </c>
      <c r="D374" s="227" t="s">
        <v>164</v>
      </c>
      <c r="E374" s="228" t="s">
        <v>462</v>
      </c>
      <c r="F374" s="229" t="s">
        <v>463</v>
      </c>
      <c r="G374" s="230" t="s">
        <v>263</v>
      </c>
      <c r="H374" s="231">
        <v>158.94900000000001</v>
      </c>
      <c r="I374" s="232"/>
      <c r="J374" s="233">
        <f>ROUND(I374*H374,2)</f>
        <v>0</v>
      </c>
      <c r="K374" s="229" t="s">
        <v>174</v>
      </c>
      <c r="L374" s="45"/>
      <c r="M374" s="234" t="s">
        <v>1</v>
      </c>
      <c r="N374" s="235" t="s">
        <v>47</v>
      </c>
      <c r="O374" s="92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168</v>
      </c>
      <c r="AT374" s="238" t="s">
        <v>164</v>
      </c>
      <c r="AU374" s="238" t="s">
        <v>91</v>
      </c>
      <c r="AY374" s="18" t="s">
        <v>162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89</v>
      </c>
      <c r="BK374" s="239">
        <f>ROUND(I374*H374,2)</f>
        <v>0</v>
      </c>
      <c r="BL374" s="18" t="s">
        <v>168</v>
      </c>
      <c r="BM374" s="238" t="s">
        <v>464</v>
      </c>
    </row>
    <row r="375" s="2" customFormat="1">
      <c r="A375" s="39"/>
      <c r="B375" s="40"/>
      <c r="C375" s="41"/>
      <c r="D375" s="240" t="s">
        <v>170</v>
      </c>
      <c r="E375" s="41"/>
      <c r="F375" s="241" t="s">
        <v>465</v>
      </c>
      <c r="G375" s="41"/>
      <c r="H375" s="41"/>
      <c r="I375" s="242"/>
      <c r="J375" s="41"/>
      <c r="K375" s="41"/>
      <c r="L375" s="45"/>
      <c r="M375" s="243"/>
      <c r="N375" s="244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170</v>
      </c>
      <c r="AU375" s="18" t="s">
        <v>91</v>
      </c>
    </row>
    <row r="376" s="2" customFormat="1">
      <c r="A376" s="39"/>
      <c r="B376" s="40"/>
      <c r="C376" s="41"/>
      <c r="D376" s="245" t="s">
        <v>177</v>
      </c>
      <c r="E376" s="41"/>
      <c r="F376" s="246" t="s">
        <v>466</v>
      </c>
      <c r="G376" s="41"/>
      <c r="H376" s="41"/>
      <c r="I376" s="242"/>
      <c r="J376" s="41"/>
      <c r="K376" s="41"/>
      <c r="L376" s="45"/>
      <c r="M376" s="243"/>
      <c r="N376" s="24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177</v>
      </c>
      <c r="AU376" s="18" t="s">
        <v>91</v>
      </c>
    </row>
    <row r="377" s="13" customFormat="1">
      <c r="A377" s="13"/>
      <c r="B377" s="248"/>
      <c r="C377" s="249"/>
      <c r="D377" s="240" t="s">
        <v>181</v>
      </c>
      <c r="E377" s="250" t="s">
        <v>1</v>
      </c>
      <c r="F377" s="251" t="s">
        <v>366</v>
      </c>
      <c r="G377" s="249"/>
      <c r="H377" s="250" t="s">
        <v>1</v>
      </c>
      <c r="I377" s="252"/>
      <c r="J377" s="249"/>
      <c r="K377" s="249"/>
      <c r="L377" s="253"/>
      <c r="M377" s="254"/>
      <c r="N377" s="255"/>
      <c r="O377" s="255"/>
      <c r="P377" s="255"/>
      <c r="Q377" s="255"/>
      <c r="R377" s="255"/>
      <c r="S377" s="255"/>
      <c r="T377" s="25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7" t="s">
        <v>181</v>
      </c>
      <c r="AU377" s="257" t="s">
        <v>91</v>
      </c>
      <c r="AV377" s="13" t="s">
        <v>89</v>
      </c>
      <c r="AW377" s="13" t="s">
        <v>38</v>
      </c>
      <c r="AX377" s="13" t="s">
        <v>82</v>
      </c>
      <c r="AY377" s="257" t="s">
        <v>162</v>
      </c>
    </row>
    <row r="378" s="14" customFormat="1">
      <c r="A378" s="14"/>
      <c r="B378" s="258"/>
      <c r="C378" s="259"/>
      <c r="D378" s="240" t="s">
        <v>181</v>
      </c>
      <c r="E378" s="260" t="s">
        <v>1</v>
      </c>
      <c r="F378" s="261" t="s">
        <v>467</v>
      </c>
      <c r="G378" s="259"/>
      <c r="H378" s="262">
        <v>158.94900000000001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181</v>
      </c>
      <c r="AU378" s="268" t="s">
        <v>91</v>
      </c>
      <c r="AV378" s="14" t="s">
        <v>91</v>
      </c>
      <c r="AW378" s="14" t="s">
        <v>38</v>
      </c>
      <c r="AX378" s="14" t="s">
        <v>89</v>
      </c>
      <c r="AY378" s="268" t="s">
        <v>162</v>
      </c>
    </row>
    <row r="379" s="2" customFormat="1" ht="21.75" customHeight="1">
      <c r="A379" s="39"/>
      <c r="B379" s="40"/>
      <c r="C379" s="227" t="s">
        <v>468</v>
      </c>
      <c r="D379" s="227" t="s">
        <v>164</v>
      </c>
      <c r="E379" s="228" t="s">
        <v>469</v>
      </c>
      <c r="F379" s="229" t="s">
        <v>470</v>
      </c>
      <c r="G379" s="230" t="s">
        <v>173</v>
      </c>
      <c r="H379" s="231">
        <v>1.0700000000000001</v>
      </c>
      <c r="I379" s="232"/>
      <c r="J379" s="233">
        <f>ROUND(I379*H379,2)</f>
        <v>0</v>
      </c>
      <c r="K379" s="229" t="s">
        <v>174</v>
      </c>
      <c r="L379" s="45"/>
      <c r="M379" s="234" t="s">
        <v>1</v>
      </c>
      <c r="N379" s="235" t="s">
        <v>47</v>
      </c>
      <c r="O379" s="92"/>
      <c r="P379" s="236">
        <f>O379*H379</f>
        <v>0</v>
      </c>
      <c r="Q379" s="236">
        <v>2.8888799999999999</v>
      </c>
      <c r="R379" s="236">
        <f>Q379*H379</f>
        <v>3.0911016</v>
      </c>
      <c r="S379" s="236">
        <v>0</v>
      </c>
      <c r="T379" s="23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8" t="s">
        <v>168</v>
      </c>
      <c r="AT379" s="238" t="s">
        <v>164</v>
      </c>
      <c r="AU379" s="238" t="s">
        <v>91</v>
      </c>
      <c r="AY379" s="18" t="s">
        <v>162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8" t="s">
        <v>89</v>
      </c>
      <c r="BK379" s="239">
        <f>ROUND(I379*H379,2)</f>
        <v>0</v>
      </c>
      <c r="BL379" s="18" t="s">
        <v>168</v>
      </c>
      <c r="BM379" s="238" t="s">
        <v>471</v>
      </c>
    </row>
    <row r="380" s="2" customFormat="1">
      <c r="A380" s="39"/>
      <c r="B380" s="40"/>
      <c r="C380" s="41"/>
      <c r="D380" s="240" t="s">
        <v>170</v>
      </c>
      <c r="E380" s="41"/>
      <c r="F380" s="241" t="s">
        <v>472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170</v>
      </c>
      <c r="AU380" s="18" t="s">
        <v>91</v>
      </c>
    </row>
    <row r="381" s="2" customFormat="1">
      <c r="A381" s="39"/>
      <c r="B381" s="40"/>
      <c r="C381" s="41"/>
      <c r="D381" s="245" t="s">
        <v>177</v>
      </c>
      <c r="E381" s="41"/>
      <c r="F381" s="246" t="s">
        <v>473</v>
      </c>
      <c r="G381" s="41"/>
      <c r="H381" s="41"/>
      <c r="I381" s="242"/>
      <c r="J381" s="41"/>
      <c r="K381" s="41"/>
      <c r="L381" s="45"/>
      <c r="M381" s="243"/>
      <c r="N381" s="244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177</v>
      </c>
      <c r="AU381" s="18" t="s">
        <v>91</v>
      </c>
    </row>
    <row r="382" s="13" customFormat="1">
      <c r="A382" s="13"/>
      <c r="B382" s="248"/>
      <c r="C382" s="249"/>
      <c r="D382" s="240" t="s">
        <v>181</v>
      </c>
      <c r="E382" s="250" t="s">
        <v>1</v>
      </c>
      <c r="F382" s="251" t="s">
        <v>474</v>
      </c>
      <c r="G382" s="249"/>
      <c r="H382" s="250" t="s">
        <v>1</v>
      </c>
      <c r="I382" s="252"/>
      <c r="J382" s="249"/>
      <c r="K382" s="249"/>
      <c r="L382" s="253"/>
      <c r="M382" s="254"/>
      <c r="N382" s="255"/>
      <c r="O382" s="255"/>
      <c r="P382" s="255"/>
      <c r="Q382" s="255"/>
      <c r="R382" s="255"/>
      <c r="S382" s="255"/>
      <c r="T382" s="25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7" t="s">
        <v>181</v>
      </c>
      <c r="AU382" s="257" t="s">
        <v>91</v>
      </c>
      <c r="AV382" s="13" t="s">
        <v>89</v>
      </c>
      <c r="AW382" s="13" t="s">
        <v>38</v>
      </c>
      <c r="AX382" s="13" t="s">
        <v>82</v>
      </c>
      <c r="AY382" s="257" t="s">
        <v>162</v>
      </c>
    </row>
    <row r="383" s="13" customFormat="1">
      <c r="A383" s="13"/>
      <c r="B383" s="248"/>
      <c r="C383" s="249"/>
      <c r="D383" s="240" t="s">
        <v>181</v>
      </c>
      <c r="E383" s="250" t="s">
        <v>1</v>
      </c>
      <c r="F383" s="251" t="s">
        <v>475</v>
      </c>
      <c r="G383" s="249"/>
      <c r="H383" s="250" t="s">
        <v>1</v>
      </c>
      <c r="I383" s="252"/>
      <c r="J383" s="249"/>
      <c r="K383" s="249"/>
      <c r="L383" s="253"/>
      <c r="M383" s="254"/>
      <c r="N383" s="255"/>
      <c r="O383" s="255"/>
      <c r="P383" s="255"/>
      <c r="Q383" s="255"/>
      <c r="R383" s="255"/>
      <c r="S383" s="255"/>
      <c r="T383" s="25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7" t="s">
        <v>181</v>
      </c>
      <c r="AU383" s="257" t="s">
        <v>91</v>
      </c>
      <c r="AV383" s="13" t="s">
        <v>89</v>
      </c>
      <c r="AW383" s="13" t="s">
        <v>38</v>
      </c>
      <c r="AX383" s="13" t="s">
        <v>82</v>
      </c>
      <c r="AY383" s="257" t="s">
        <v>162</v>
      </c>
    </row>
    <row r="384" s="14" customFormat="1">
      <c r="A384" s="14"/>
      <c r="B384" s="258"/>
      <c r="C384" s="259"/>
      <c r="D384" s="240" t="s">
        <v>181</v>
      </c>
      <c r="E384" s="260" t="s">
        <v>1</v>
      </c>
      <c r="F384" s="261" t="s">
        <v>476</v>
      </c>
      <c r="G384" s="259"/>
      <c r="H384" s="262">
        <v>0.32300000000000001</v>
      </c>
      <c r="I384" s="263"/>
      <c r="J384" s="259"/>
      <c r="K384" s="259"/>
      <c r="L384" s="264"/>
      <c r="M384" s="265"/>
      <c r="N384" s="266"/>
      <c r="O384" s="266"/>
      <c r="P384" s="266"/>
      <c r="Q384" s="266"/>
      <c r="R384" s="266"/>
      <c r="S384" s="266"/>
      <c r="T384" s="26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8" t="s">
        <v>181</v>
      </c>
      <c r="AU384" s="268" t="s">
        <v>91</v>
      </c>
      <c r="AV384" s="14" t="s">
        <v>91</v>
      </c>
      <c r="AW384" s="14" t="s">
        <v>38</v>
      </c>
      <c r="AX384" s="14" t="s">
        <v>82</v>
      </c>
      <c r="AY384" s="268" t="s">
        <v>162</v>
      </c>
    </row>
    <row r="385" s="14" customFormat="1">
      <c r="A385" s="14"/>
      <c r="B385" s="258"/>
      <c r="C385" s="259"/>
      <c r="D385" s="240" t="s">
        <v>181</v>
      </c>
      <c r="E385" s="260" t="s">
        <v>1</v>
      </c>
      <c r="F385" s="261" t="s">
        <v>477</v>
      </c>
      <c r="G385" s="259"/>
      <c r="H385" s="262">
        <v>0.22800000000000001</v>
      </c>
      <c r="I385" s="263"/>
      <c r="J385" s="259"/>
      <c r="K385" s="259"/>
      <c r="L385" s="264"/>
      <c r="M385" s="265"/>
      <c r="N385" s="266"/>
      <c r="O385" s="266"/>
      <c r="P385" s="266"/>
      <c r="Q385" s="266"/>
      <c r="R385" s="266"/>
      <c r="S385" s="266"/>
      <c r="T385" s="267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8" t="s">
        <v>181</v>
      </c>
      <c r="AU385" s="268" t="s">
        <v>91</v>
      </c>
      <c r="AV385" s="14" t="s">
        <v>91</v>
      </c>
      <c r="AW385" s="14" t="s">
        <v>38</v>
      </c>
      <c r="AX385" s="14" t="s">
        <v>82</v>
      </c>
      <c r="AY385" s="268" t="s">
        <v>162</v>
      </c>
    </row>
    <row r="386" s="14" customFormat="1">
      <c r="A386" s="14"/>
      <c r="B386" s="258"/>
      <c r="C386" s="259"/>
      <c r="D386" s="240" t="s">
        <v>181</v>
      </c>
      <c r="E386" s="260" t="s">
        <v>1</v>
      </c>
      <c r="F386" s="261" t="s">
        <v>478</v>
      </c>
      <c r="G386" s="259"/>
      <c r="H386" s="262">
        <v>0.51900000000000002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8" t="s">
        <v>181</v>
      </c>
      <c r="AU386" s="268" t="s">
        <v>91</v>
      </c>
      <c r="AV386" s="14" t="s">
        <v>91</v>
      </c>
      <c r="AW386" s="14" t="s">
        <v>38</v>
      </c>
      <c r="AX386" s="14" t="s">
        <v>82</v>
      </c>
      <c r="AY386" s="268" t="s">
        <v>162</v>
      </c>
    </row>
    <row r="387" s="15" customFormat="1">
      <c r="A387" s="15"/>
      <c r="B387" s="269"/>
      <c r="C387" s="270"/>
      <c r="D387" s="240" t="s">
        <v>181</v>
      </c>
      <c r="E387" s="271" t="s">
        <v>1</v>
      </c>
      <c r="F387" s="272" t="s">
        <v>186</v>
      </c>
      <c r="G387" s="270"/>
      <c r="H387" s="273">
        <v>1.0700000000000001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9" t="s">
        <v>181</v>
      </c>
      <c r="AU387" s="279" t="s">
        <v>91</v>
      </c>
      <c r="AV387" s="15" t="s">
        <v>168</v>
      </c>
      <c r="AW387" s="15" t="s">
        <v>38</v>
      </c>
      <c r="AX387" s="15" t="s">
        <v>89</v>
      </c>
      <c r="AY387" s="279" t="s">
        <v>162</v>
      </c>
    </row>
    <row r="388" s="2" customFormat="1" ht="16.5" customHeight="1">
      <c r="A388" s="39"/>
      <c r="B388" s="40"/>
      <c r="C388" s="227" t="s">
        <v>479</v>
      </c>
      <c r="D388" s="227" t="s">
        <v>164</v>
      </c>
      <c r="E388" s="228" t="s">
        <v>480</v>
      </c>
      <c r="F388" s="229" t="s">
        <v>481</v>
      </c>
      <c r="G388" s="230" t="s">
        <v>173</v>
      </c>
      <c r="H388" s="231">
        <v>1.0700000000000001</v>
      </c>
      <c r="I388" s="232"/>
      <c r="J388" s="233">
        <f>ROUND(I388*H388,2)</f>
        <v>0</v>
      </c>
      <c r="K388" s="229" t="s">
        <v>174</v>
      </c>
      <c r="L388" s="45"/>
      <c r="M388" s="234" t="s">
        <v>1</v>
      </c>
      <c r="N388" s="235" t="s">
        <v>47</v>
      </c>
      <c r="O388" s="92"/>
      <c r="P388" s="236">
        <f>O388*H388</f>
        <v>0</v>
      </c>
      <c r="Q388" s="236">
        <v>0</v>
      </c>
      <c r="R388" s="236">
        <f>Q388*H388</f>
        <v>0</v>
      </c>
      <c r="S388" s="236">
        <v>0</v>
      </c>
      <c r="T388" s="23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8" t="s">
        <v>168</v>
      </c>
      <c r="AT388" s="238" t="s">
        <v>164</v>
      </c>
      <c r="AU388" s="238" t="s">
        <v>91</v>
      </c>
      <c r="AY388" s="18" t="s">
        <v>162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8" t="s">
        <v>89</v>
      </c>
      <c r="BK388" s="239">
        <f>ROUND(I388*H388,2)</f>
        <v>0</v>
      </c>
      <c r="BL388" s="18" t="s">
        <v>168</v>
      </c>
      <c r="BM388" s="238" t="s">
        <v>482</v>
      </c>
    </row>
    <row r="389" s="2" customFormat="1">
      <c r="A389" s="39"/>
      <c r="B389" s="40"/>
      <c r="C389" s="41"/>
      <c r="D389" s="240" t="s">
        <v>170</v>
      </c>
      <c r="E389" s="41"/>
      <c r="F389" s="241" t="s">
        <v>483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170</v>
      </c>
      <c r="AU389" s="18" t="s">
        <v>91</v>
      </c>
    </row>
    <row r="390" s="2" customFormat="1">
      <c r="A390" s="39"/>
      <c r="B390" s="40"/>
      <c r="C390" s="41"/>
      <c r="D390" s="245" t="s">
        <v>177</v>
      </c>
      <c r="E390" s="41"/>
      <c r="F390" s="246" t="s">
        <v>484</v>
      </c>
      <c r="G390" s="41"/>
      <c r="H390" s="41"/>
      <c r="I390" s="242"/>
      <c r="J390" s="41"/>
      <c r="K390" s="41"/>
      <c r="L390" s="45"/>
      <c r="M390" s="243"/>
      <c r="N390" s="244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177</v>
      </c>
      <c r="AU390" s="18" t="s">
        <v>91</v>
      </c>
    </row>
    <row r="391" s="2" customFormat="1">
      <c r="A391" s="39"/>
      <c r="B391" s="40"/>
      <c r="C391" s="41"/>
      <c r="D391" s="240" t="s">
        <v>179</v>
      </c>
      <c r="E391" s="41"/>
      <c r="F391" s="247" t="s">
        <v>485</v>
      </c>
      <c r="G391" s="41"/>
      <c r="H391" s="41"/>
      <c r="I391" s="242"/>
      <c r="J391" s="41"/>
      <c r="K391" s="41"/>
      <c r="L391" s="45"/>
      <c r="M391" s="243"/>
      <c r="N391" s="244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179</v>
      </c>
      <c r="AU391" s="18" t="s">
        <v>91</v>
      </c>
    </row>
    <row r="392" s="2" customFormat="1" ht="16.5" customHeight="1">
      <c r="A392" s="39"/>
      <c r="B392" s="40"/>
      <c r="C392" s="227" t="s">
        <v>486</v>
      </c>
      <c r="D392" s="227" t="s">
        <v>164</v>
      </c>
      <c r="E392" s="228" t="s">
        <v>487</v>
      </c>
      <c r="F392" s="229" t="s">
        <v>488</v>
      </c>
      <c r="G392" s="230" t="s">
        <v>247</v>
      </c>
      <c r="H392" s="231">
        <v>4.9500000000000002</v>
      </c>
      <c r="I392" s="232"/>
      <c r="J392" s="233">
        <f>ROUND(I392*H392,2)</f>
        <v>0</v>
      </c>
      <c r="K392" s="229" t="s">
        <v>174</v>
      </c>
      <c r="L392" s="45"/>
      <c r="M392" s="234" t="s">
        <v>1</v>
      </c>
      <c r="N392" s="235" t="s">
        <v>47</v>
      </c>
      <c r="O392" s="92"/>
      <c r="P392" s="236">
        <f>O392*H392</f>
        <v>0</v>
      </c>
      <c r="Q392" s="236">
        <v>0</v>
      </c>
      <c r="R392" s="236">
        <f>Q392*H392</f>
        <v>0</v>
      </c>
      <c r="S392" s="236">
        <v>0</v>
      </c>
      <c r="T392" s="23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168</v>
      </c>
      <c r="AT392" s="238" t="s">
        <v>164</v>
      </c>
      <c r="AU392" s="238" t="s">
        <v>91</v>
      </c>
      <c r="AY392" s="18" t="s">
        <v>162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89</v>
      </c>
      <c r="BK392" s="239">
        <f>ROUND(I392*H392,2)</f>
        <v>0</v>
      </c>
      <c r="BL392" s="18" t="s">
        <v>168</v>
      </c>
      <c r="BM392" s="238" t="s">
        <v>489</v>
      </c>
    </row>
    <row r="393" s="2" customFormat="1">
      <c r="A393" s="39"/>
      <c r="B393" s="40"/>
      <c r="C393" s="41"/>
      <c r="D393" s="240" t="s">
        <v>170</v>
      </c>
      <c r="E393" s="41"/>
      <c r="F393" s="241" t="s">
        <v>490</v>
      </c>
      <c r="G393" s="41"/>
      <c r="H393" s="41"/>
      <c r="I393" s="242"/>
      <c r="J393" s="41"/>
      <c r="K393" s="41"/>
      <c r="L393" s="45"/>
      <c r="M393" s="243"/>
      <c r="N393" s="24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170</v>
      </c>
      <c r="AU393" s="18" t="s">
        <v>91</v>
      </c>
    </row>
    <row r="394" s="2" customFormat="1">
      <c r="A394" s="39"/>
      <c r="B394" s="40"/>
      <c r="C394" s="41"/>
      <c r="D394" s="245" t="s">
        <v>177</v>
      </c>
      <c r="E394" s="41"/>
      <c r="F394" s="246" t="s">
        <v>491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177</v>
      </c>
      <c r="AU394" s="18" t="s">
        <v>91</v>
      </c>
    </row>
    <row r="395" s="14" customFormat="1">
      <c r="A395" s="14"/>
      <c r="B395" s="258"/>
      <c r="C395" s="259"/>
      <c r="D395" s="240" t="s">
        <v>181</v>
      </c>
      <c r="E395" s="260" t="s">
        <v>1</v>
      </c>
      <c r="F395" s="261" t="s">
        <v>492</v>
      </c>
      <c r="G395" s="259"/>
      <c r="H395" s="262">
        <v>4.9500000000000002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8" t="s">
        <v>181</v>
      </c>
      <c r="AU395" s="268" t="s">
        <v>91</v>
      </c>
      <c r="AV395" s="14" t="s">
        <v>91</v>
      </c>
      <c r="AW395" s="14" t="s">
        <v>38</v>
      </c>
      <c r="AX395" s="14" t="s">
        <v>89</v>
      </c>
      <c r="AY395" s="268" t="s">
        <v>162</v>
      </c>
    </row>
    <row r="396" s="2" customFormat="1" ht="16.5" customHeight="1">
      <c r="A396" s="39"/>
      <c r="B396" s="40"/>
      <c r="C396" s="227" t="s">
        <v>493</v>
      </c>
      <c r="D396" s="227" t="s">
        <v>164</v>
      </c>
      <c r="E396" s="228" t="s">
        <v>494</v>
      </c>
      <c r="F396" s="229" t="s">
        <v>495</v>
      </c>
      <c r="G396" s="230" t="s">
        <v>247</v>
      </c>
      <c r="H396" s="231">
        <v>0.40000000000000002</v>
      </c>
      <c r="I396" s="232"/>
      <c r="J396" s="233">
        <f>ROUND(I396*H396,2)</f>
        <v>0</v>
      </c>
      <c r="K396" s="229" t="s">
        <v>1</v>
      </c>
      <c r="L396" s="45"/>
      <c r="M396" s="234" t="s">
        <v>1</v>
      </c>
      <c r="N396" s="235" t="s">
        <v>47</v>
      </c>
      <c r="O396" s="92"/>
      <c r="P396" s="236">
        <f>O396*H396</f>
        <v>0</v>
      </c>
      <c r="Q396" s="236">
        <v>0.0081600500000000003</v>
      </c>
      <c r="R396" s="236">
        <f>Q396*H396</f>
        <v>0.0032640200000000003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168</v>
      </c>
      <c r="AT396" s="238" t="s">
        <v>164</v>
      </c>
      <c r="AU396" s="238" t="s">
        <v>91</v>
      </c>
      <c r="AY396" s="18" t="s">
        <v>162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89</v>
      </c>
      <c r="BK396" s="239">
        <f>ROUND(I396*H396,2)</f>
        <v>0</v>
      </c>
      <c r="BL396" s="18" t="s">
        <v>168</v>
      </c>
      <c r="BM396" s="238" t="s">
        <v>496</v>
      </c>
    </row>
    <row r="397" s="2" customFormat="1">
      <c r="A397" s="39"/>
      <c r="B397" s="40"/>
      <c r="C397" s="41"/>
      <c r="D397" s="240" t="s">
        <v>170</v>
      </c>
      <c r="E397" s="41"/>
      <c r="F397" s="241" t="s">
        <v>495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170</v>
      </c>
      <c r="AU397" s="18" t="s">
        <v>91</v>
      </c>
    </row>
    <row r="398" s="2" customFormat="1">
      <c r="A398" s="39"/>
      <c r="B398" s="40"/>
      <c r="C398" s="41"/>
      <c r="D398" s="240" t="s">
        <v>179</v>
      </c>
      <c r="E398" s="41"/>
      <c r="F398" s="247" t="s">
        <v>497</v>
      </c>
      <c r="G398" s="41"/>
      <c r="H398" s="41"/>
      <c r="I398" s="242"/>
      <c r="J398" s="41"/>
      <c r="K398" s="41"/>
      <c r="L398" s="45"/>
      <c r="M398" s="243"/>
      <c r="N398" s="244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179</v>
      </c>
      <c r="AU398" s="18" t="s">
        <v>91</v>
      </c>
    </row>
    <row r="399" s="13" customFormat="1">
      <c r="A399" s="13"/>
      <c r="B399" s="248"/>
      <c r="C399" s="249"/>
      <c r="D399" s="240" t="s">
        <v>181</v>
      </c>
      <c r="E399" s="250" t="s">
        <v>1</v>
      </c>
      <c r="F399" s="251" t="s">
        <v>498</v>
      </c>
      <c r="G399" s="249"/>
      <c r="H399" s="250" t="s">
        <v>1</v>
      </c>
      <c r="I399" s="252"/>
      <c r="J399" s="249"/>
      <c r="K399" s="249"/>
      <c r="L399" s="253"/>
      <c r="M399" s="254"/>
      <c r="N399" s="255"/>
      <c r="O399" s="255"/>
      <c r="P399" s="255"/>
      <c r="Q399" s="255"/>
      <c r="R399" s="255"/>
      <c r="S399" s="255"/>
      <c r="T399" s="25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7" t="s">
        <v>181</v>
      </c>
      <c r="AU399" s="257" t="s">
        <v>91</v>
      </c>
      <c r="AV399" s="13" t="s">
        <v>89</v>
      </c>
      <c r="AW399" s="13" t="s">
        <v>38</v>
      </c>
      <c r="AX399" s="13" t="s">
        <v>82</v>
      </c>
      <c r="AY399" s="257" t="s">
        <v>162</v>
      </c>
    </row>
    <row r="400" s="13" customFormat="1">
      <c r="A400" s="13"/>
      <c r="B400" s="248"/>
      <c r="C400" s="249"/>
      <c r="D400" s="240" t="s">
        <v>181</v>
      </c>
      <c r="E400" s="250" t="s">
        <v>1</v>
      </c>
      <c r="F400" s="251" t="s">
        <v>499</v>
      </c>
      <c r="G400" s="249"/>
      <c r="H400" s="250" t="s">
        <v>1</v>
      </c>
      <c r="I400" s="252"/>
      <c r="J400" s="249"/>
      <c r="K400" s="249"/>
      <c r="L400" s="253"/>
      <c r="M400" s="254"/>
      <c r="N400" s="255"/>
      <c r="O400" s="255"/>
      <c r="P400" s="255"/>
      <c r="Q400" s="255"/>
      <c r="R400" s="255"/>
      <c r="S400" s="255"/>
      <c r="T400" s="25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7" t="s">
        <v>181</v>
      </c>
      <c r="AU400" s="257" t="s">
        <v>91</v>
      </c>
      <c r="AV400" s="13" t="s">
        <v>89</v>
      </c>
      <c r="AW400" s="13" t="s">
        <v>38</v>
      </c>
      <c r="AX400" s="13" t="s">
        <v>82</v>
      </c>
      <c r="AY400" s="257" t="s">
        <v>162</v>
      </c>
    </row>
    <row r="401" s="14" customFormat="1">
      <c r="A401" s="14"/>
      <c r="B401" s="258"/>
      <c r="C401" s="259"/>
      <c r="D401" s="240" t="s">
        <v>181</v>
      </c>
      <c r="E401" s="260" t="s">
        <v>1</v>
      </c>
      <c r="F401" s="261" t="s">
        <v>500</v>
      </c>
      <c r="G401" s="259"/>
      <c r="H401" s="262">
        <v>0.40000000000000002</v>
      </c>
      <c r="I401" s="263"/>
      <c r="J401" s="259"/>
      <c r="K401" s="259"/>
      <c r="L401" s="264"/>
      <c r="M401" s="265"/>
      <c r="N401" s="266"/>
      <c r="O401" s="266"/>
      <c r="P401" s="266"/>
      <c r="Q401" s="266"/>
      <c r="R401" s="266"/>
      <c r="S401" s="266"/>
      <c r="T401" s="267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8" t="s">
        <v>181</v>
      </c>
      <c r="AU401" s="268" t="s">
        <v>91</v>
      </c>
      <c r="AV401" s="14" t="s">
        <v>91</v>
      </c>
      <c r="AW401" s="14" t="s">
        <v>38</v>
      </c>
      <c r="AX401" s="14" t="s">
        <v>89</v>
      </c>
      <c r="AY401" s="268" t="s">
        <v>162</v>
      </c>
    </row>
    <row r="402" s="12" customFormat="1" ht="22.8" customHeight="1">
      <c r="A402" s="12"/>
      <c r="B402" s="211"/>
      <c r="C402" s="212"/>
      <c r="D402" s="213" t="s">
        <v>81</v>
      </c>
      <c r="E402" s="225" t="s">
        <v>168</v>
      </c>
      <c r="F402" s="225" t="s">
        <v>501</v>
      </c>
      <c r="G402" s="212"/>
      <c r="H402" s="212"/>
      <c r="I402" s="215"/>
      <c r="J402" s="226">
        <f>BK402</f>
        <v>0</v>
      </c>
      <c r="K402" s="212"/>
      <c r="L402" s="217"/>
      <c r="M402" s="218"/>
      <c r="N402" s="219"/>
      <c r="O402" s="219"/>
      <c r="P402" s="220">
        <f>SUM(P403:P408)</f>
        <v>0</v>
      </c>
      <c r="Q402" s="219"/>
      <c r="R402" s="220">
        <f>SUM(R403:R408)</f>
        <v>3.2857550999999998</v>
      </c>
      <c r="S402" s="219"/>
      <c r="T402" s="221">
        <f>SUM(T403:T408)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22" t="s">
        <v>89</v>
      </c>
      <c r="AT402" s="223" t="s">
        <v>81</v>
      </c>
      <c r="AU402" s="223" t="s">
        <v>89</v>
      </c>
      <c r="AY402" s="222" t="s">
        <v>162</v>
      </c>
      <c r="BK402" s="224">
        <f>SUM(BK403:BK408)</f>
        <v>0</v>
      </c>
    </row>
    <row r="403" s="2" customFormat="1" ht="16.5" customHeight="1">
      <c r="A403" s="39"/>
      <c r="B403" s="40"/>
      <c r="C403" s="227" t="s">
        <v>502</v>
      </c>
      <c r="D403" s="227" t="s">
        <v>164</v>
      </c>
      <c r="E403" s="228" t="s">
        <v>503</v>
      </c>
      <c r="F403" s="229" t="s">
        <v>504</v>
      </c>
      <c r="G403" s="230" t="s">
        <v>263</v>
      </c>
      <c r="H403" s="231">
        <v>9.6099999999999994</v>
      </c>
      <c r="I403" s="232"/>
      <c r="J403" s="233">
        <f>ROUND(I403*H403,2)</f>
        <v>0</v>
      </c>
      <c r="K403" s="229" t="s">
        <v>174</v>
      </c>
      <c r="L403" s="45"/>
      <c r="M403" s="234" t="s">
        <v>1</v>
      </c>
      <c r="N403" s="235" t="s">
        <v>47</v>
      </c>
      <c r="O403" s="92"/>
      <c r="P403" s="236">
        <f>O403*H403</f>
        <v>0</v>
      </c>
      <c r="Q403" s="236">
        <v>0.34190999999999999</v>
      </c>
      <c r="R403" s="236">
        <f>Q403*H403</f>
        <v>3.2857550999999998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168</v>
      </c>
      <c r="AT403" s="238" t="s">
        <v>164</v>
      </c>
      <c r="AU403" s="238" t="s">
        <v>91</v>
      </c>
      <c r="AY403" s="18" t="s">
        <v>162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89</v>
      </c>
      <c r="BK403" s="239">
        <f>ROUND(I403*H403,2)</f>
        <v>0</v>
      </c>
      <c r="BL403" s="18" t="s">
        <v>168</v>
      </c>
      <c r="BM403" s="238" t="s">
        <v>505</v>
      </c>
    </row>
    <row r="404" s="2" customFormat="1">
      <c r="A404" s="39"/>
      <c r="B404" s="40"/>
      <c r="C404" s="41"/>
      <c r="D404" s="240" t="s">
        <v>170</v>
      </c>
      <c r="E404" s="41"/>
      <c r="F404" s="241" t="s">
        <v>506</v>
      </c>
      <c r="G404" s="41"/>
      <c r="H404" s="41"/>
      <c r="I404" s="242"/>
      <c r="J404" s="41"/>
      <c r="K404" s="41"/>
      <c r="L404" s="45"/>
      <c r="M404" s="243"/>
      <c r="N404" s="24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170</v>
      </c>
      <c r="AU404" s="18" t="s">
        <v>91</v>
      </c>
    </row>
    <row r="405" s="2" customFormat="1">
      <c r="A405" s="39"/>
      <c r="B405" s="40"/>
      <c r="C405" s="41"/>
      <c r="D405" s="245" t="s">
        <v>177</v>
      </c>
      <c r="E405" s="41"/>
      <c r="F405" s="246" t="s">
        <v>507</v>
      </c>
      <c r="G405" s="41"/>
      <c r="H405" s="41"/>
      <c r="I405" s="242"/>
      <c r="J405" s="41"/>
      <c r="K405" s="41"/>
      <c r="L405" s="45"/>
      <c r="M405" s="243"/>
      <c r="N405" s="24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177</v>
      </c>
      <c r="AU405" s="18" t="s">
        <v>91</v>
      </c>
    </row>
    <row r="406" s="2" customFormat="1">
      <c r="A406" s="39"/>
      <c r="B406" s="40"/>
      <c r="C406" s="41"/>
      <c r="D406" s="240" t="s">
        <v>179</v>
      </c>
      <c r="E406" s="41"/>
      <c r="F406" s="247" t="s">
        <v>508</v>
      </c>
      <c r="G406" s="41"/>
      <c r="H406" s="41"/>
      <c r="I406" s="242"/>
      <c r="J406" s="41"/>
      <c r="K406" s="41"/>
      <c r="L406" s="45"/>
      <c r="M406" s="243"/>
      <c r="N406" s="244"/>
      <c r="O406" s="92"/>
      <c r="P406" s="92"/>
      <c r="Q406" s="92"/>
      <c r="R406" s="92"/>
      <c r="S406" s="92"/>
      <c r="T406" s="93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179</v>
      </c>
      <c r="AU406" s="18" t="s">
        <v>91</v>
      </c>
    </row>
    <row r="407" s="13" customFormat="1">
      <c r="A407" s="13"/>
      <c r="B407" s="248"/>
      <c r="C407" s="249"/>
      <c r="D407" s="240" t="s">
        <v>181</v>
      </c>
      <c r="E407" s="250" t="s">
        <v>1</v>
      </c>
      <c r="F407" s="251" t="s">
        <v>509</v>
      </c>
      <c r="G407" s="249"/>
      <c r="H407" s="250" t="s">
        <v>1</v>
      </c>
      <c r="I407" s="252"/>
      <c r="J407" s="249"/>
      <c r="K407" s="249"/>
      <c r="L407" s="253"/>
      <c r="M407" s="254"/>
      <c r="N407" s="255"/>
      <c r="O407" s="255"/>
      <c r="P407" s="255"/>
      <c r="Q407" s="255"/>
      <c r="R407" s="255"/>
      <c r="S407" s="255"/>
      <c r="T407" s="25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7" t="s">
        <v>181</v>
      </c>
      <c r="AU407" s="257" t="s">
        <v>91</v>
      </c>
      <c r="AV407" s="13" t="s">
        <v>89</v>
      </c>
      <c r="AW407" s="13" t="s">
        <v>38</v>
      </c>
      <c r="AX407" s="13" t="s">
        <v>82</v>
      </c>
      <c r="AY407" s="257" t="s">
        <v>162</v>
      </c>
    </row>
    <row r="408" s="14" customFormat="1">
      <c r="A408" s="14"/>
      <c r="B408" s="258"/>
      <c r="C408" s="259"/>
      <c r="D408" s="240" t="s">
        <v>181</v>
      </c>
      <c r="E408" s="260" t="s">
        <v>1</v>
      </c>
      <c r="F408" s="261" t="s">
        <v>510</v>
      </c>
      <c r="G408" s="259"/>
      <c r="H408" s="262">
        <v>9.6099999999999994</v>
      </c>
      <c r="I408" s="263"/>
      <c r="J408" s="259"/>
      <c r="K408" s="259"/>
      <c r="L408" s="264"/>
      <c r="M408" s="265"/>
      <c r="N408" s="266"/>
      <c r="O408" s="266"/>
      <c r="P408" s="266"/>
      <c r="Q408" s="266"/>
      <c r="R408" s="266"/>
      <c r="S408" s="266"/>
      <c r="T408" s="267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8" t="s">
        <v>181</v>
      </c>
      <c r="AU408" s="268" t="s">
        <v>91</v>
      </c>
      <c r="AV408" s="14" t="s">
        <v>91</v>
      </c>
      <c r="AW408" s="14" t="s">
        <v>38</v>
      </c>
      <c r="AX408" s="14" t="s">
        <v>89</v>
      </c>
      <c r="AY408" s="268" t="s">
        <v>162</v>
      </c>
    </row>
    <row r="409" s="12" customFormat="1" ht="22.8" customHeight="1">
      <c r="A409" s="12"/>
      <c r="B409" s="211"/>
      <c r="C409" s="212"/>
      <c r="D409" s="213" t="s">
        <v>81</v>
      </c>
      <c r="E409" s="225" t="s">
        <v>216</v>
      </c>
      <c r="F409" s="225" t="s">
        <v>511</v>
      </c>
      <c r="G409" s="212"/>
      <c r="H409" s="212"/>
      <c r="I409" s="215"/>
      <c r="J409" s="226">
        <f>BK409</f>
        <v>0</v>
      </c>
      <c r="K409" s="212"/>
      <c r="L409" s="217"/>
      <c r="M409" s="218"/>
      <c r="N409" s="219"/>
      <c r="O409" s="219"/>
      <c r="P409" s="220">
        <f>SUM(P410:P446)</f>
        <v>0</v>
      </c>
      <c r="Q409" s="219"/>
      <c r="R409" s="220">
        <f>SUM(R410:R446)</f>
        <v>3.0285890900000001</v>
      </c>
      <c r="S409" s="219"/>
      <c r="T409" s="221">
        <f>SUM(T410:T446)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2" t="s">
        <v>89</v>
      </c>
      <c r="AT409" s="223" t="s">
        <v>81</v>
      </c>
      <c r="AU409" s="223" t="s">
        <v>89</v>
      </c>
      <c r="AY409" s="222" t="s">
        <v>162</v>
      </c>
      <c r="BK409" s="224">
        <f>SUM(BK410:BK446)</f>
        <v>0</v>
      </c>
    </row>
    <row r="410" s="2" customFormat="1" ht="21.75" customHeight="1">
      <c r="A410" s="39"/>
      <c r="B410" s="40"/>
      <c r="C410" s="227" t="s">
        <v>512</v>
      </c>
      <c r="D410" s="227" t="s">
        <v>164</v>
      </c>
      <c r="E410" s="228" t="s">
        <v>513</v>
      </c>
      <c r="F410" s="229" t="s">
        <v>514</v>
      </c>
      <c r="G410" s="230" t="s">
        <v>173</v>
      </c>
      <c r="H410" s="231">
        <v>0.80700000000000005</v>
      </c>
      <c r="I410" s="232"/>
      <c r="J410" s="233">
        <f>ROUND(I410*H410,2)</f>
        <v>0</v>
      </c>
      <c r="K410" s="229" t="s">
        <v>174</v>
      </c>
      <c r="L410" s="45"/>
      <c r="M410" s="234" t="s">
        <v>1</v>
      </c>
      <c r="N410" s="235" t="s">
        <v>47</v>
      </c>
      <c r="O410" s="92"/>
      <c r="P410" s="236">
        <f>O410*H410</f>
        <v>0</v>
      </c>
      <c r="Q410" s="236">
        <v>2.5018699999999998</v>
      </c>
      <c r="R410" s="236">
        <f>Q410*H410</f>
        <v>2.01900909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168</v>
      </c>
      <c r="AT410" s="238" t="s">
        <v>164</v>
      </c>
      <c r="AU410" s="238" t="s">
        <v>91</v>
      </c>
      <c r="AY410" s="18" t="s">
        <v>162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89</v>
      </c>
      <c r="BK410" s="239">
        <f>ROUND(I410*H410,2)</f>
        <v>0</v>
      </c>
      <c r="BL410" s="18" t="s">
        <v>168</v>
      </c>
      <c r="BM410" s="238" t="s">
        <v>515</v>
      </c>
    </row>
    <row r="411" s="2" customFormat="1">
      <c r="A411" s="39"/>
      <c r="B411" s="40"/>
      <c r="C411" s="41"/>
      <c r="D411" s="240" t="s">
        <v>170</v>
      </c>
      <c r="E411" s="41"/>
      <c r="F411" s="241" t="s">
        <v>516</v>
      </c>
      <c r="G411" s="41"/>
      <c r="H411" s="41"/>
      <c r="I411" s="242"/>
      <c r="J411" s="41"/>
      <c r="K411" s="41"/>
      <c r="L411" s="45"/>
      <c r="M411" s="243"/>
      <c r="N411" s="24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170</v>
      </c>
      <c r="AU411" s="18" t="s">
        <v>91</v>
      </c>
    </row>
    <row r="412" s="2" customFormat="1">
      <c r="A412" s="39"/>
      <c r="B412" s="40"/>
      <c r="C412" s="41"/>
      <c r="D412" s="245" t="s">
        <v>177</v>
      </c>
      <c r="E412" s="41"/>
      <c r="F412" s="246" t="s">
        <v>517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177</v>
      </c>
      <c r="AU412" s="18" t="s">
        <v>91</v>
      </c>
    </row>
    <row r="413" s="13" customFormat="1">
      <c r="A413" s="13"/>
      <c r="B413" s="248"/>
      <c r="C413" s="249"/>
      <c r="D413" s="240" t="s">
        <v>181</v>
      </c>
      <c r="E413" s="250" t="s">
        <v>1</v>
      </c>
      <c r="F413" s="251" t="s">
        <v>518</v>
      </c>
      <c r="G413" s="249"/>
      <c r="H413" s="250" t="s">
        <v>1</v>
      </c>
      <c r="I413" s="252"/>
      <c r="J413" s="249"/>
      <c r="K413" s="249"/>
      <c r="L413" s="253"/>
      <c r="M413" s="254"/>
      <c r="N413" s="255"/>
      <c r="O413" s="255"/>
      <c r="P413" s="255"/>
      <c r="Q413" s="255"/>
      <c r="R413" s="255"/>
      <c r="S413" s="255"/>
      <c r="T413" s="25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7" t="s">
        <v>181</v>
      </c>
      <c r="AU413" s="257" t="s">
        <v>91</v>
      </c>
      <c r="AV413" s="13" t="s">
        <v>89</v>
      </c>
      <c r="AW413" s="13" t="s">
        <v>38</v>
      </c>
      <c r="AX413" s="13" t="s">
        <v>82</v>
      </c>
      <c r="AY413" s="257" t="s">
        <v>162</v>
      </c>
    </row>
    <row r="414" s="13" customFormat="1">
      <c r="A414" s="13"/>
      <c r="B414" s="248"/>
      <c r="C414" s="249"/>
      <c r="D414" s="240" t="s">
        <v>181</v>
      </c>
      <c r="E414" s="250" t="s">
        <v>1</v>
      </c>
      <c r="F414" s="251" t="s">
        <v>519</v>
      </c>
      <c r="G414" s="249"/>
      <c r="H414" s="250" t="s">
        <v>1</v>
      </c>
      <c r="I414" s="252"/>
      <c r="J414" s="249"/>
      <c r="K414" s="249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181</v>
      </c>
      <c r="AU414" s="257" t="s">
        <v>91</v>
      </c>
      <c r="AV414" s="13" t="s">
        <v>89</v>
      </c>
      <c r="AW414" s="13" t="s">
        <v>38</v>
      </c>
      <c r="AX414" s="13" t="s">
        <v>82</v>
      </c>
      <c r="AY414" s="257" t="s">
        <v>162</v>
      </c>
    </row>
    <row r="415" s="14" customFormat="1">
      <c r="A415" s="14"/>
      <c r="B415" s="258"/>
      <c r="C415" s="259"/>
      <c r="D415" s="240" t="s">
        <v>181</v>
      </c>
      <c r="E415" s="260" t="s">
        <v>1</v>
      </c>
      <c r="F415" s="261" t="s">
        <v>520</v>
      </c>
      <c r="G415" s="259"/>
      <c r="H415" s="262">
        <v>0.69399999999999995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181</v>
      </c>
      <c r="AU415" s="268" t="s">
        <v>91</v>
      </c>
      <c r="AV415" s="14" t="s">
        <v>91</v>
      </c>
      <c r="AW415" s="14" t="s">
        <v>38</v>
      </c>
      <c r="AX415" s="14" t="s">
        <v>82</v>
      </c>
      <c r="AY415" s="268" t="s">
        <v>162</v>
      </c>
    </row>
    <row r="416" s="14" customFormat="1">
      <c r="A416" s="14"/>
      <c r="B416" s="258"/>
      <c r="C416" s="259"/>
      <c r="D416" s="240" t="s">
        <v>181</v>
      </c>
      <c r="E416" s="260" t="s">
        <v>1</v>
      </c>
      <c r="F416" s="261" t="s">
        <v>521</v>
      </c>
      <c r="G416" s="259"/>
      <c r="H416" s="262">
        <v>0.113</v>
      </c>
      <c r="I416" s="263"/>
      <c r="J416" s="259"/>
      <c r="K416" s="259"/>
      <c r="L416" s="264"/>
      <c r="M416" s="265"/>
      <c r="N416" s="266"/>
      <c r="O416" s="266"/>
      <c r="P416" s="266"/>
      <c r="Q416" s="266"/>
      <c r="R416" s="266"/>
      <c r="S416" s="266"/>
      <c r="T416" s="267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8" t="s">
        <v>181</v>
      </c>
      <c r="AU416" s="268" t="s">
        <v>91</v>
      </c>
      <c r="AV416" s="14" t="s">
        <v>91</v>
      </c>
      <c r="AW416" s="14" t="s">
        <v>38</v>
      </c>
      <c r="AX416" s="14" t="s">
        <v>82</v>
      </c>
      <c r="AY416" s="268" t="s">
        <v>162</v>
      </c>
    </row>
    <row r="417" s="15" customFormat="1">
      <c r="A417" s="15"/>
      <c r="B417" s="269"/>
      <c r="C417" s="270"/>
      <c r="D417" s="240" t="s">
        <v>181</v>
      </c>
      <c r="E417" s="271" t="s">
        <v>1</v>
      </c>
      <c r="F417" s="272" t="s">
        <v>186</v>
      </c>
      <c r="G417" s="270"/>
      <c r="H417" s="273">
        <v>0.80700000000000005</v>
      </c>
      <c r="I417" s="274"/>
      <c r="J417" s="270"/>
      <c r="K417" s="270"/>
      <c r="L417" s="275"/>
      <c r="M417" s="276"/>
      <c r="N417" s="277"/>
      <c r="O417" s="277"/>
      <c r="P417" s="277"/>
      <c r="Q417" s="277"/>
      <c r="R417" s="277"/>
      <c r="S417" s="277"/>
      <c r="T417" s="278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9" t="s">
        <v>181</v>
      </c>
      <c r="AU417" s="279" t="s">
        <v>91</v>
      </c>
      <c r="AV417" s="15" t="s">
        <v>168</v>
      </c>
      <c r="AW417" s="15" t="s">
        <v>38</v>
      </c>
      <c r="AX417" s="15" t="s">
        <v>89</v>
      </c>
      <c r="AY417" s="279" t="s">
        <v>162</v>
      </c>
    </row>
    <row r="418" s="2" customFormat="1" ht="16.5" customHeight="1">
      <c r="A418" s="39"/>
      <c r="B418" s="40"/>
      <c r="C418" s="227" t="s">
        <v>522</v>
      </c>
      <c r="D418" s="227" t="s">
        <v>164</v>
      </c>
      <c r="E418" s="228" t="s">
        <v>523</v>
      </c>
      <c r="F418" s="229" t="s">
        <v>524</v>
      </c>
      <c r="G418" s="230" t="s">
        <v>173</v>
      </c>
      <c r="H418" s="231">
        <v>0.80700000000000005</v>
      </c>
      <c r="I418" s="232"/>
      <c r="J418" s="233">
        <f>ROUND(I418*H418,2)</f>
        <v>0</v>
      </c>
      <c r="K418" s="229" t="s">
        <v>174</v>
      </c>
      <c r="L418" s="45"/>
      <c r="M418" s="234" t="s">
        <v>1</v>
      </c>
      <c r="N418" s="235" t="s">
        <v>47</v>
      </c>
      <c r="O418" s="92"/>
      <c r="P418" s="236">
        <f>O418*H418</f>
        <v>0</v>
      </c>
      <c r="Q418" s="236">
        <v>0.02</v>
      </c>
      <c r="R418" s="236">
        <f>Q418*H418</f>
        <v>0.016140000000000002</v>
      </c>
      <c r="S418" s="236">
        <v>0</v>
      </c>
      <c r="T418" s="23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8" t="s">
        <v>168</v>
      </c>
      <c r="AT418" s="238" t="s">
        <v>164</v>
      </c>
      <c r="AU418" s="238" t="s">
        <v>91</v>
      </c>
      <c r="AY418" s="18" t="s">
        <v>162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8" t="s">
        <v>89</v>
      </c>
      <c r="BK418" s="239">
        <f>ROUND(I418*H418,2)</f>
        <v>0</v>
      </c>
      <c r="BL418" s="18" t="s">
        <v>168</v>
      </c>
      <c r="BM418" s="238" t="s">
        <v>525</v>
      </c>
    </row>
    <row r="419" s="2" customFormat="1">
      <c r="A419" s="39"/>
      <c r="B419" s="40"/>
      <c r="C419" s="41"/>
      <c r="D419" s="240" t="s">
        <v>170</v>
      </c>
      <c r="E419" s="41"/>
      <c r="F419" s="241" t="s">
        <v>526</v>
      </c>
      <c r="G419" s="41"/>
      <c r="H419" s="41"/>
      <c r="I419" s="242"/>
      <c r="J419" s="41"/>
      <c r="K419" s="41"/>
      <c r="L419" s="45"/>
      <c r="M419" s="243"/>
      <c r="N419" s="24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170</v>
      </c>
      <c r="AU419" s="18" t="s">
        <v>91</v>
      </c>
    </row>
    <row r="420" s="2" customFormat="1">
      <c r="A420" s="39"/>
      <c r="B420" s="40"/>
      <c r="C420" s="41"/>
      <c r="D420" s="245" t="s">
        <v>177</v>
      </c>
      <c r="E420" s="41"/>
      <c r="F420" s="246" t="s">
        <v>527</v>
      </c>
      <c r="G420" s="41"/>
      <c r="H420" s="41"/>
      <c r="I420" s="242"/>
      <c r="J420" s="41"/>
      <c r="K420" s="41"/>
      <c r="L420" s="45"/>
      <c r="M420" s="243"/>
      <c r="N420" s="244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177</v>
      </c>
      <c r="AU420" s="18" t="s">
        <v>91</v>
      </c>
    </row>
    <row r="421" s="2" customFormat="1">
      <c r="A421" s="39"/>
      <c r="B421" s="40"/>
      <c r="C421" s="41"/>
      <c r="D421" s="240" t="s">
        <v>179</v>
      </c>
      <c r="E421" s="41"/>
      <c r="F421" s="247" t="s">
        <v>528</v>
      </c>
      <c r="G421" s="41"/>
      <c r="H421" s="41"/>
      <c r="I421" s="242"/>
      <c r="J421" s="41"/>
      <c r="K421" s="41"/>
      <c r="L421" s="45"/>
      <c r="M421" s="243"/>
      <c r="N421" s="244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179</v>
      </c>
      <c r="AU421" s="18" t="s">
        <v>91</v>
      </c>
    </row>
    <row r="422" s="2" customFormat="1" ht="16.5" customHeight="1">
      <c r="A422" s="39"/>
      <c r="B422" s="40"/>
      <c r="C422" s="227" t="s">
        <v>529</v>
      </c>
      <c r="D422" s="227" t="s">
        <v>164</v>
      </c>
      <c r="E422" s="228" t="s">
        <v>530</v>
      </c>
      <c r="F422" s="229" t="s">
        <v>531</v>
      </c>
      <c r="G422" s="230" t="s">
        <v>173</v>
      </c>
      <c r="H422" s="231">
        <v>0.80700000000000005</v>
      </c>
      <c r="I422" s="232"/>
      <c r="J422" s="233">
        <f>ROUND(I422*H422,2)</f>
        <v>0</v>
      </c>
      <c r="K422" s="229" t="s">
        <v>174</v>
      </c>
      <c r="L422" s="45"/>
      <c r="M422" s="234" t="s">
        <v>1</v>
      </c>
      <c r="N422" s="235" t="s">
        <v>47</v>
      </c>
      <c r="O422" s="92"/>
      <c r="P422" s="236">
        <f>O422*H422</f>
        <v>0</v>
      </c>
      <c r="Q422" s="236">
        <v>0</v>
      </c>
      <c r="R422" s="236">
        <f>Q422*H422</f>
        <v>0</v>
      </c>
      <c r="S422" s="236">
        <v>0</v>
      </c>
      <c r="T422" s="23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8" t="s">
        <v>168</v>
      </c>
      <c r="AT422" s="238" t="s">
        <v>164</v>
      </c>
      <c r="AU422" s="238" t="s">
        <v>91</v>
      </c>
      <c r="AY422" s="18" t="s">
        <v>162</v>
      </c>
      <c r="BE422" s="239">
        <f>IF(N422="základní",J422,0)</f>
        <v>0</v>
      </c>
      <c r="BF422" s="239">
        <f>IF(N422="snížená",J422,0)</f>
        <v>0</v>
      </c>
      <c r="BG422" s="239">
        <f>IF(N422="zákl. přenesená",J422,0)</f>
        <v>0</v>
      </c>
      <c r="BH422" s="239">
        <f>IF(N422="sníž. přenesená",J422,0)</f>
        <v>0</v>
      </c>
      <c r="BI422" s="239">
        <f>IF(N422="nulová",J422,0)</f>
        <v>0</v>
      </c>
      <c r="BJ422" s="18" t="s">
        <v>89</v>
      </c>
      <c r="BK422" s="239">
        <f>ROUND(I422*H422,2)</f>
        <v>0</v>
      </c>
      <c r="BL422" s="18" t="s">
        <v>168</v>
      </c>
      <c r="BM422" s="238" t="s">
        <v>532</v>
      </c>
    </row>
    <row r="423" s="2" customFormat="1">
      <c r="A423" s="39"/>
      <c r="B423" s="40"/>
      <c r="C423" s="41"/>
      <c r="D423" s="240" t="s">
        <v>170</v>
      </c>
      <c r="E423" s="41"/>
      <c r="F423" s="241" t="s">
        <v>533</v>
      </c>
      <c r="G423" s="41"/>
      <c r="H423" s="41"/>
      <c r="I423" s="242"/>
      <c r="J423" s="41"/>
      <c r="K423" s="41"/>
      <c r="L423" s="45"/>
      <c r="M423" s="243"/>
      <c r="N423" s="244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170</v>
      </c>
      <c r="AU423" s="18" t="s">
        <v>91</v>
      </c>
    </row>
    <row r="424" s="2" customFormat="1">
      <c r="A424" s="39"/>
      <c r="B424" s="40"/>
      <c r="C424" s="41"/>
      <c r="D424" s="245" t="s">
        <v>177</v>
      </c>
      <c r="E424" s="41"/>
      <c r="F424" s="246" t="s">
        <v>534</v>
      </c>
      <c r="G424" s="41"/>
      <c r="H424" s="41"/>
      <c r="I424" s="242"/>
      <c r="J424" s="41"/>
      <c r="K424" s="41"/>
      <c r="L424" s="45"/>
      <c r="M424" s="243"/>
      <c r="N424" s="244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177</v>
      </c>
      <c r="AU424" s="18" t="s">
        <v>91</v>
      </c>
    </row>
    <row r="425" s="2" customFormat="1">
      <c r="A425" s="39"/>
      <c r="B425" s="40"/>
      <c r="C425" s="41"/>
      <c r="D425" s="240" t="s">
        <v>179</v>
      </c>
      <c r="E425" s="41"/>
      <c r="F425" s="247" t="s">
        <v>528</v>
      </c>
      <c r="G425" s="41"/>
      <c r="H425" s="41"/>
      <c r="I425" s="242"/>
      <c r="J425" s="41"/>
      <c r="K425" s="41"/>
      <c r="L425" s="45"/>
      <c r="M425" s="243"/>
      <c r="N425" s="244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179</v>
      </c>
      <c r="AU425" s="18" t="s">
        <v>91</v>
      </c>
    </row>
    <row r="426" s="2" customFormat="1" ht="16.5" customHeight="1">
      <c r="A426" s="39"/>
      <c r="B426" s="40"/>
      <c r="C426" s="227" t="s">
        <v>535</v>
      </c>
      <c r="D426" s="227" t="s">
        <v>164</v>
      </c>
      <c r="E426" s="228" t="s">
        <v>536</v>
      </c>
      <c r="F426" s="229" t="s">
        <v>537</v>
      </c>
      <c r="G426" s="230" t="s">
        <v>213</v>
      </c>
      <c r="H426" s="231">
        <v>2</v>
      </c>
      <c r="I426" s="232"/>
      <c r="J426" s="233">
        <f>ROUND(I426*H426,2)</f>
        <v>0</v>
      </c>
      <c r="K426" s="229" t="s">
        <v>174</v>
      </c>
      <c r="L426" s="45"/>
      <c r="M426" s="234" t="s">
        <v>1</v>
      </c>
      <c r="N426" s="235" t="s">
        <v>47</v>
      </c>
      <c r="O426" s="92"/>
      <c r="P426" s="236">
        <f>O426*H426</f>
        <v>0</v>
      </c>
      <c r="Q426" s="236">
        <v>0.00058</v>
      </c>
      <c r="R426" s="236">
        <f>Q426*H426</f>
        <v>0.00116</v>
      </c>
      <c r="S426" s="236">
        <v>0</v>
      </c>
      <c r="T426" s="23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8" t="s">
        <v>168</v>
      </c>
      <c r="AT426" s="238" t="s">
        <v>164</v>
      </c>
      <c r="AU426" s="238" t="s">
        <v>91</v>
      </c>
      <c r="AY426" s="18" t="s">
        <v>162</v>
      </c>
      <c r="BE426" s="239">
        <f>IF(N426="základní",J426,0)</f>
        <v>0</v>
      </c>
      <c r="BF426" s="239">
        <f>IF(N426="snížená",J426,0)</f>
        <v>0</v>
      </c>
      <c r="BG426" s="239">
        <f>IF(N426="zákl. přenesená",J426,0)</f>
        <v>0</v>
      </c>
      <c r="BH426" s="239">
        <f>IF(N426="sníž. přenesená",J426,0)</f>
        <v>0</v>
      </c>
      <c r="BI426" s="239">
        <f>IF(N426="nulová",J426,0)</f>
        <v>0</v>
      </c>
      <c r="BJ426" s="18" t="s">
        <v>89</v>
      </c>
      <c r="BK426" s="239">
        <f>ROUND(I426*H426,2)</f>
        <v>0</v>
      </c>
      <c r="BL426" s="18" t="s">
        <v>168</v>
      </c>
      <c r="BM426" s="238" t="s">
        <v>538</v>
      </c>
    </row>
    <row r="427" s="2" customFormat="1">
      <c r="A427" s="39"/>
      <c r="B427" s="40"/>
      <c r="C427" s="41"/>
      <c r="D427" s="240" t="s">
        <v>170</v>
      </c>
      <c r="E427" s="41"/>
      <c r="F427" s="241" t="s">
        <v>539</v>
      </c>
      <c r="G427" s="41"/>
      <c r="H427" s="41"/>
      <c r="I427" s="242"/>
      <c r="J427" s="41"/>
      <c r="K427" s="41"/>
      <c r="L427" s="45"/>
      <c r="M427" s="243"/>
      <c r="N427" s="24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170</v>
      </c>
      <c r="AU427" s="18" t="s">
        <v>91</v>
      </c>
    </row>
    <row r="428" s="2" customFormat="1">
      <c r="A428" s="39"/>
      <c r="B428" s="40"/>
      <c r="C428" s="41"/>
      <c r="D428" s="245" t="s">
        <v>177</v>
      </c>
      <c r="E428" s="41"/>
      <c r="F428" s="246" t="s">
        <v>540</v>
      </c>
      <c r="G428" s="41"/>
      <c r="H428" s="41"/>
      <c r="I428" s="242"/>
      <c r="J428" s="41"/>
      <c r="K428" s="41"/>
      <c r="L428" s="45"/>
      <c r="M428" s="243"/>
      <c r="N428" s="24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177</v>
      </c>
      <c r="AU428" s="18" t="s">
        <v>91</v>
      </c>
    </row>
    <row r="429" s="13" customFormat="1">
      <c r="A429" s="13"/>
      <c r="B429" s="248"/>
      <c r="C429" s="249"/>
      <c r="D429" s="240" t="s">
        <v>181</v>
      </c>
      <c r="E429" s="250" t="s">
        <v>1</v>
      </c>
      <c r="F429" s="251" t="s">
        <v>474</v>
      </c>
      <c r="G429" s="249"/>
      <c r="H429" s="250" t="s">
        <v>1</v>
      </c>
      <c r="I429" s="252"/>
      <c r="J429" s="249"/>
      <c r="K429" s="249"/>
      <c r="L429" s="253"/>
      <c r="M429" s="254"/>
      <c r="N429" s="255"/>
      <c r="O429" s="255"/>
      <c r="P429" s="255"/>
      <c r="Q429" s="255"/>
      <c r="R429" s="255"/>
      <c r="S429" s="255"/>
      <c r="T429" s="25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7" t="s">
        <v>181</v>
      </c>
      <c r="AU429" s="257" t="s">
        <v>91</v>
      </c>
      <c r="AV429" s="13" t="s">
        <v>89</v>
      </c>
      <c r="AW429" s="13" t="s">
        <v>38</v>
      </c>
      <c r="AX429" s="13" t="s">
        <v>82</v>
      </c>
      <c r="AY429" s="257" t="s">
        <v>162</v>
      </c>
    </row>
    <row r="430" s="13" customFormat="1">
      <c r="A430" s="13"/>
      <c r="B430" s="248"/>
      <c r="C430" s="249"/>
      <c r="D430" s="240" t="s">
        <v>181</v>
      </c>
      <c r="E430" s="250" t="s">
        <v>1</v>
      </c>
      <c r="F430" s="251" t="s">
        <v>541</v>
      </c>
      <c r="G430" s="249"/>
      <c r="H430" s="250" t="s">
        <v>1</v>
      </c>
      <c r="I430" s="252"/>
      <c r="J430" s="249"/>
      <c r="K430" s="249"/>
      <c r="L430" s="253"/>
      <c r="M430" s="254"/>
      <c r="N430" s="255"/>
      <c r="O430" s="255"/>
      <c r="P430" s="255"/>
      <c r="Q430" s="255"/>
      <c r="R430" s="255"/>
      <c r="S430" s="255"/>
      <c r="T430" s="25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7" t="s">
        <v>181</v>
      </c>
      <c r="AU430" s="257" t="s">
        <v>91</v>
      </c>
      <c r="AV430" s="13" t="s">
        <v>89</v>
      </c>
      <c r="AW430" s="13" t="s">
        <v>38</v>
      </c>
      <c r="AX430" s="13" t="s">
        <v>82</v>
      </c>
      <c r="AY430" s="257" t="s">
        <v>162</v>
      </c>
    </row>
    <row r="431" s="14" customFormat="1">
      <c r="A431" s="14"/>
      <c r="B431" s="258"/>
      <c r="C431" s="259"/>
      <c r="D431" s="240" t="s">
        <v>181</v>
      </c>
      <c r="E431" s="260" t="s">
        <v>1</v>
      </c>
      <c r="F431" s="261" t="s">
        <v>91</v>
      </c>
      <c r="G431" s="259"/>
      <c r="H431" s="262">
        <v>2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8" t="s">
        <v>181</v>
      </c>
      <c r="AU431" s="268" t="s">
        <v>91</v>
      </c>
      <c r="AV431" s="14" t="s">
        <v>91</v>
      </c>
      <c r="AW431" s="14" t="s">
        <v>38</v>
      </c>
      <c r="AX431" s="14" t="s">
        <v>89</v>
      </c>
      <c r="AY431" s="268" t="s">
        <v>162</v>
      </c>
    </row>
    <row r="432" s="2" customFormat="1" ht="16.5" customHeight="1">
      <c r="A432" s="39"/>
      <c r="B432" s="40"/>
      <c r="C432" s="280" t="s">
        <v>542</v>
      </c>
      <c r="D432" s="280" t="s">
        <v>210</v>
      </c>
      <c r="E432" s="281" t="s">
        <v>543</v>
      </c>
      <c r="F432" s="282" t="s">
        <v>544</v>
      </c>
      <c r="G432" s="283" t="s">
        <v>167</v>
      </c>
      <c r="H432" s="284">
        <v>2</v>
      </c>
      <c r="I432" s="285"/>
      <c r="J432" s="286">
        <f>ROUND(I432*H432,2)</f>
        <v>0</v>
      </c>
      <c r="K432" s="282" t="s">
        <v>1</v>
      </c>
      <c r="L432" s="287"/>
      <c r="M432" s="288" t="s">
        <v>1</v>
      </c>
      <c r="N432" s="289" t="s">
        <v>47</v>
      </c>
      <c r="O432" s="92"/>
      <c r="P432" s="236">
        <f>O432*H432</f>
        <v>0</v>
      </c>
      <c r="Q432" s="236">
        <v>0.00046000000000000001</v>
      </c>
      <c r="R432" s="236">
        <f>Q432*H432</f>
        <v>0.00092000000000000003</v>
      </c>
      <c r="S432" s="236">
        <v>0</v>
      </c>
      <c r="T432" s="237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8" t="s">
        <v>214</v>
      </c>
      <c r="AT432" s="238" t="s">
        <v>210</v>
      </c>
      <c r="AU432" s="238" t="s">
        <v>91</v>
      </c>
      <c r="AY432" s="18" t="s">
        <v>162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8" t="s">
        <v>89</v>
      </c>
      <c r="BK432" s="239">
        <f>ROUND(I432*H432,2)</f>
        <v>0</v>
      </c>
      <c r="BL432" s="18" t="s">
        <v>168</v>
      </c>
      <c r="BM432" s="238" t="s">
        <v>545</v>
      </c>
    </row>
    <row r="433" s="2" customFormat="1">
      <c r="A433" s="39"/>
      <c r="B433" s="40"/>
      <c r="C433" s="41"/>
      <c r="D433" s="240" t="s">
        <v>170</v>
      </c>
      <c r="E433" s="41"/>
      <c r="F433" s="241" t="s">
        <v>544</v>
      </c>
      <c r="G433" s="41"/>
      <c r="H433" s="41"/>
      <c r="I433" s="242"/>
      <c r="J433" s="41"/>
      <c r="K433" s="41"/>
      <c r="L433" s="45"/>
      <c r="M433" s="243"/>
      <c r="N433" s="244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170</v>
      </c>
      <c r="AU433" s="18" t="s">
        <v>91</v>
      </c>
    </row>
    <row r="434" s="2" customFormat="1">
      <c r="A434" s="39"/>
      <c r="B434" s="40"/>
      <c r="C434" s="41"/>
      <c r="D434" s="240" t="s">
        <v>179</v>
      </c>
      <c r="E434" s="41"/>
      <c r="F434" s="247" t="s">
        <v>546</v>
      </c>
      <c r="G434" s="41"/>
      <c r="H434" s="41"/>
      <c r="I434" s="242"/>
      <c r="J434" s="41"/>
      <c r="K434" s="41"/>
      <c r="L434" s="45"/>
      <c r="M434" s="243"/>
      <c r="N434" s="244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179</v>
      </c>
      <c r="AU434" s="18" t="s">
        <v>91</v>
      </c>
    </row>
    <row r="435" s="2" customFormat="1" ht="16.5" customHeight="1">
      <c r="A435" s="39"/>
      <c r="B435" s="40"/>
      <c r="C435" s="227" t="s">
        <v>547</v>
      </c>
      <c r="D435" s="227" t="s">
        <v>164</v>
      </c>
      <c r="E435" s="228" t="s">
        <v>548</v>
      </c>
      <c r="F435" s="229" t="s">
        <v>549</v>
      </c>
      <c r="G435" s="230" t="s">
        <v>213</v>
      </c>
      <c r="H435" s="231">
        <v>2</v>
      </c>
      <c r="I435" s="232"/>
      <c r="J435" s="233">
        <f>ROUND(I435*H435,2)</f>
        <v>0</v>
      </c>
      <c r="K435" s="229" t="s">
        <v>174</v>
      </c>
      <c r="L435" s="45"/>
      <c r="M435" s="234" t="s">
        <v>1</v>
      </c>
      <c r="N435" s="235" t="s">
        <v>47</v>
      </c>
      <c r="O435" s="92"/>
      <c r="P435" s="236">
        <f>O435*H435</f>
        <v>0</v>
      </c>
      <c r="Q435" s="236">
        <v>0.44169999999999998</v>
      </c>
      <c r="R435" s="236">
        <f>Q435*H435</f>
        <v>0.88339999999999996</v>
      </c>
      <c r="S435" s="236">
        <v>0</v>
      </c>
      <c r="T435" s="23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8" t="s">
        <v>168</v>
      </c>
      <c r="AT435" s="238" t="s">
        <v>164</v>
      </c>
      <c r="AU435" s="238" t="s">
        <v>91</v>
      </c>
      <c r="AY435" s="18" t="s">
        <v>162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8" t="s">
        <v>89</v>
      </c>
      <c r="BK435" s="239">
        <f>ROUND(I435*H435,2)</f>
        <v>0</v>
      </c>
      <c r="BL435" s="18" t="s">
        <v>168</v>
      </c>
      <c r="BM435" s="238" t="s">
        <v>550</v>
      </c>
    </row>
    <row r="436" s="2" customFormat="1">
      <c r="A436" s="39"/>
      <c r="B436" s="40"/>
      <c r="C436" s="41"/>
      <c r="D436" s="240" t="s">
        <v>170</v>
      </c>
      <c r="E436" s="41"/>
      <c r="F436" s="241" t="s">
        <v>551</v>
      </c>
      <c r="G436" s="41"/>
      <c r="H436" s="41"/>
      <c r="I436" s="242"/>
      <c r="J436" s="41"/>
      <c r="K436" s="41"/>
      <c r="L436" s="45"/>
      <c r="M436" s="243"/>
      <c r="N436" s="244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170</v>
      </c>
      <c r="AU436" s="18" t="s">
        <v>91</v>
      </c>
    </row>
    <row r="437" s="2" customFormat="1">
      <c r="A437" s="39"/>
      <c r="B437" s="40"/>
      <c r="C437" s="41"/>
      <c r="D437" s="245" t="s">
        <v>177</v>
      </c>
      <c r="E437" s="41"/>
      <c r="F437" s="246" t="s">
        <v>552</v>
      </c>
      <c r="G437" s="41"/>
      <c r="H437" s="41"/>
      <c r="I437" s="242"/>
      <c r="J437" s="41"/>
      <c r="K437" s="41"/>
      <c r="L437" s="45"/>
      <c r="M437" s="243"/>
      <c r="N437" s="244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177</v>
      </c>
      <c r="AU437" s="18" t="s">
        <v>91</v>
      </c>
    </row>
    <row r="438" s="13" customFormat="1">
      <c r="A438" s="13"/>
      <c r="B438" s="248"/>
      <c r="C438" s="249"/>
      <c r="D438" s="240" t="s">
        <v>181</v>
      </c>
      <c r="E438" s="250" t="s">
        <v>1</v>
      </c>
      <c r="F438" s="251" t="s">
        <v>474</v>
      </c>
      <c r="G438" s="249"/>
      <c r="H438" s="250" t="s">
        <v>1</v>
      </c>
      <c r="I438" s="252"/>
      <c r="J438" s="249"/>
      <c r="K438" s="249"/>
      <c r="L438" s="253"/>
      <c r="M438" s="254"/>
      <c r="N438" s="255"/>
      <c r="O438" s="255"/>
      <c r="P438" s="255"/>
      <c r="Q438" s="255"/>
      <c r="R438" s="255"/>
      <c r="S438" s="255"/>
      <c r="T438" s="25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7" t="s">
        <v>181</v>
      </c>
      <c r="AU438" s="257" t="s">
        <v>91</v>
      </c>
      <c r="AV438" s="13" t="s">
        <v>89</v>
      </c>
      <c r="AW438" s="13" t="s">
        <v>38</v>
      </c>
      <c r="AX438" s="13" t="s">
        <v>82</v>
      </c>
      <c r="AY438" s="257" t="s">
        <v>162</v>
      </c>
    </row>
    <row r="439" s="14" customFormat="1">
      <c r="A439" s="14"/>
      <c r="B439" s="258"/>
      <c r="C439" s="259"/>
      <c r="D439" s="240" t="s">
        <v>181</v>
      </c>
      <c r="E439" s="260" t="s">
        <v>1</v>
      </c>
      <c r="F439" s="261" t="s">
        <v>553</v>
      </c>
      <c r="G439" s="259"/>
      <c r="H439" s="262">
        <v>1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8" t="s">
        <v>181</v>
      </c>
      <c r="AU439" s="268" t="s">
        <v>91</v>
      </c>
      <c r="AV439" s="14" t="s">
        <v>91</v>
      </c>
      <c r="AW439" s="14" t="s">
        <v>38</v>
      </c>
      <c r="AX439" s="14" t="s">
        <v>82</v>
      </c>
      <c r="AY439" s="268" t="s">
        <v>162</v>
      </c>
    </row>
    <row r="440" s="14" customFormat="1">
      <c r="A440" s="14"/>
      <c r="B440" s="258"/>
      <c r="C440" s="259"/>
      <c r="D440" s="240" t="s">
        <v>181</v>
      </c>
      <c r="E440" s="260" t="s">
        <v>1</v>
      </c>
      <c r="F440" s="261" t="s">
        <v>554</v>
      </c>
      <c r="G440" s="259"/>
      <c r="H440" s="262">
        <v>1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8" t="s">
        <v>181</v>
      </c>
      <c r="AU440" s="268" t="s">
        <v>91</v>
      </c>
      <c r="AV440" s="14" t="s">
        <v>91</v>
      </c>
      <c r="AW440" s="14" t="s">
        <v>38</v>
      </c>
      <c r="AX440" s="14" t="s">
        <v>82</v>
      </c>
      <c r="AY440" s="268" t="s">
        <v>162</v>
      </c>
    </row>
    <row r="441" s="15" customFormat="1">
      <c r="A441" s="15"/>
      <c r="B441" s="269"/>
      <c r="C441" s="270"/>
      <c r="D441" s="240" t="s">
        <v>181</v>
      </c>
      <c r="E441" s="271" t="s">
        <v>1</v>
      </c>
      <c r="F441" s="272" t="s">
        <v>186</v>
      </c>
      <c r="G441" s="270"/>
      <c r="H441" s="273">
        <v>2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9" t="s">
        <v>181</v>
      </c>
      <c r="AU441" s="279" t="s">
        <v>91</v>
      </c>
      <c r="AV441" s="15" t="s">
        <v>168</v>
      </c>
      <c r="AW441" s="15" t="s">
        <v>38</v>
      </c>
      <c r="AX441" s="15" t="s">
        <v>89</v>
      </c>
      <c r="AY441" s="279" t="s">
        <v>162</v>
      </c>
    </row>
    <row r="442" s="2" customFormat="1" ht="21.75" customHeight="1">
      <c r="A442" s="39"/>
      <c r="B442" s="40"/>
      <c r="C442" s="280" t="s">
        <v>555</v>
      </c>
      <c r="D442" s="280" t="s">
        <v>210</v>
      </c>
      <c r="E442" s="281" t="s">
        <v>556</v>
      </c>
      <c r="F442" s="282" t="s">
        <v>557</v>
      </c>
      <c r="G442" s="283" t="s">
        <v>213</v>
      </c>
      <c r="H442" s="284">
        <v>1</v>
      </c>
      <c r="I442" s="285"/>
      <c r="J442" s="286">
        <f>ROUND(I442*H442,2)</f>
        <v>0</v>
      </c>
      <c r="K442" s="282" t="s">
        <v>174</v>
      </c>
      <c r="L442" s="287"/>
      <c r="M442" s="288" t="s">
        <v>1</v>
      </c>
      <c r="N442" s="289" t="s">
        <v>47</v>
      </c>
      <c r="O442" s="92"/>
      <c r="P442" s="236">
        <f>O442*H442</f>
        <v>0</v>
      </c>
      <c r="Q442" s="236">
        <v>0.023959999999999999</v>
      </c>
      <c r="R442" s="236">
        <f>Q442*H442</f>
        <v>0.023959999999999999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214</v>
      </c>
      <c r="AT442" s="238" t="s">
        <v>210</v>
      </c>
      <c r="AU442" s="238" t="s">
        <v>91</v>
      </c>
      <c r="AY442" s="18" t="s">
        <v>162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89</v>
      </c>
      <c r="BK442" s="239">
        <f>ROUND(I442*H442,2)</f>
        <v>0</v>
      </c>
      <c r="BL442" s="18" t="s">
        <v>168</v>
      </c>
      <c r="BM442" s="238" t="s">
        <v>558</v>
      </c>
    </row>
    <row r="443" s="2" customFormat="1">
      <c r="A443" s="39"/>
      <c r="B443" s="40"/>
      <c r="C443" s="41"/>
      <c r="D443" s="240" t="s">
        <v>170</v>
      </c>
      <c r="E443" s="41"/>
      <c r="F443" s="241" t="s">
        <v>557</v>
      </c>
      <c r="G443" s="41"/>
      <c r="H443" s="41"/>
      <c r="I443" s="242"/>
      <c r="J443" s="41"/>
      <c r="K443" s="41"/>
      <c r="L443" s="45"/>
      <c r="M443" s="243"/>
      <c r="N443" s="24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170</v>
      </c>
      <c r="AU443" s="18" t="s">
        <v>91</v>
      </c>
    </row>
    <row r="444" s="2" customFormat="1" ht="21.75" customHeight="1">
      <c r="A444" s="39"/>
      <c r="B444" s="40"/>
      <c r="C444" s="280" t="s">
        <v>559</v>
      </c>
      <c r="D444" s="280" t="s">
        <v>210</v>
      </c>
      <c r="E444" s="281" t="s">
        <v>560</v>
      </c>
      <c r="F444" s="282" t="s">
        <v>561</v>
      </c>
      <c r="G444" s="283" t="s">
        <v>213</v>
      </c>
      <c r="H444" s="284">
        <v>1</v>
      </c>
      <c r="I444" s="285"/>
      <c r="J444" s="286">
        <f>ROUND(I444*H444,2)</f>
        <v>0</v>
      </c>
      <c r="K444" s="282" t="s">
        <v>1</v>
      </c>
      <c r="L444" s="287"/>
      <c r="M444" s="288" t="s">
        <v>1</v>
      </c>
      <c r="N444" s="289" t="s">
        <v>47</v>
      </c>
      <c r="O444" s="92"/>
      <c r="P444" s="236">
        <f>O444*H444</f>
        <v>0</v>
      </c>
      <c r="Q444" s="236">
        <v>0.084000000000000005</v>
      </c>
      <c r="R444" s="236">
        <f>Q444*H444</f>
        <v>0.084000000000000005</v>
      </c>
      <c r="S444" s="236">
        <v>0</v>
      </c>
      <c r="T444" s="237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8" t="s">
        <v>214</v>
      </c>
      <c r="AT444" s="238" t="s">
        <v>210</v>
      </c>
      <c r="AU444" s="238" t="s">
        <v>91</v>
      </c>
      <c r="AY444" s="18" t="s">
        <v>162</v>
      </c>
      <c r="BE444" s="239">
        <f>IF(N444="základní",J444,0)</f>
        <v>0</v>
      </c>
      <c r="BF444" s="239">
        <f>IF(N444="snížená",J444,0)</f>
        <v>0</v>
      </c>
      <c r="BG444" s="239">
        <f>IF(N444="zákl. přenesená",J444,0)</f>
        <v>0</v>
      </c>
      <c r="BH444" s="239">
        <f>IF(N444="sníž. přenesená",J444,0)</f>
        <v>0</v>
      </c>
      <c r="BI444" s="239">
        <f>IF(N444="nulová",J444,0)</f>
        <v>0</v>
      </c>
      <c r="BJ444" s="18" t="s">
        <v>89</v>
      </c>
      <c r="BK444" s="239">
        <f>ROUND(I444*H444,2)</f>
        <v>0</v>
      </c>
      <c r="BL444" s="18" t="s">
        <v>168</v>
      </c>
      <c r="BM444" s="238" t="s">
        <v>562</v>
      </c>
    </row>
    <row r="445" s="2" customFormat="1">
      <c r="A445" s="39"/>
      <c r="B445" s="40"/>
      <c r="C445" s="41"/>
      <c r="D445" s="240" t="s">
        <v>170</v>
      </c>
      <c r="E445" s="41"/>
      <c r="F445" s="241" t="s">
        <v>563</v>
      </c>
      <c r="G445" s="41"/>
      <c r="H445" s="41"/>
      <c r="I445" s="242"/>
      <c r="J445" s="41"/>
      <c r="K445" s="41"/>
      <c r="L445" s="45"/>
      <c r="M445" s="243"/>
      <c r="N445" s="244"/>
      <c r="O445" s="92"/>
      <c r="P445" s="92"/>
      <c r="Q445" s="92"/>
      <c r="R445" s="92"/>
      <c r="S445" s="92"/>
      <c r="T445" s="93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T445" s="18" t="s">
        <v>170</v>
      </c>
      <c r="AU445" s="18" t="s">
        <v>91</v>
      </c>
    </row>
    <row r="446" s="2" customFormat="1">
      <c r="A446" s="39"/>
      <c r="B446" s="40"/>
      <c r="C446" s="41"/>
      <c r="D446" s="240" t="s">
        <v>179</v>
      </c>
      <c r="E446" s="41"/>
      <c r="F446" s="247" t="s">
        <v>564</v>
      </c>
      <c r="G446" s="41"/>
      <c r="H446" s="41"/>
      <c r="I446" s="242"/>
      <c r="J446" s="41"/>
      <c r="K446" s="41"/>
      <c r="L446" s="45"/>
      <c r="M446" s="243"/>
      <c r="N446" s="244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179</v>
      </c>
      <c r="AU446" s="18" t="s">
        <v>91</v>
      </c>
    </row>
    <row r="447" s="12" customFormat="1" ht="22.8" customHeight="1">
      <c r="A447" s="12"/>
      <c r="B447" s="211"/>
      <c r="C447" s="212"/>
      <c r="D447" s="213" t="s">
        <v>81</v>
      </c>
      <c r="E447" s="225" t="s">
        <v>214</v>
      </c>
      <c r="F447" s="225" t="s">
        <v>565</v>
      </c>
      <c r="G447" s="212"/>
      <c r="H447" s="212"/>
      <c r="I447" s="215"/>
      <c r="J447" s="226">
        <f>BK447</f>
        <v>0</v>
      </c>
      <c r="K447" s="212"/>
      <c r="L447" s="217"/>
      <c r="M447" s="218"/>
      <c r="N447" s="219"/>
      <c r="O447" s="219"/>
      <c r="P447" s="220">
        <f>SUM(P448:P457)</f>
        <v>0</v>
      </c>
      <c r="Q447" s="219"/>
      <c r="R447" s="220">
        <f>SUM(R448:R457)</f>
        <v>0.01746</v>
      </c>
      <c r="S447" s="219"/>
      <c r="T447" s="221">
        <f>SUM(T448:T457)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22" t="s">
        <v>89</v>
      </c>
      <c r="AT447" s="223" t="s">
        <v>81</v>
      </c>
      <c r="AU447" s="223" t="s">
        <v>89</v>
      </c>
      <c r="AY447" s="222" t="s">
        <v>162</v>
      </c>
      <c r="BK447" s="224">
        <f>SUM(BK448:BK457)</f>
        <v>0</v>
      </c>
    </row>
    <row r="448" s="2" customFormat="1" ht="16.5" customHeight="1">
      <c r="A448" s="39"/>
      <c r="B448" s="40"/>
      <c r="C448" s="227" t="s">
        <v>566</v>
      </c>
      <c r="D448" s="227" t="s">
        <v>164</v>
      </c>
      <c r="E448" s="228" t="s">
        <v>567</v>
      </c>
      <c r="F448" s="229" t="s">
        <v>568</v>
      </c>
      <c r="G448" s="230" t="s">
        <v>247</v>
      </c>
      <c r="H448" s="231">
        <v>3</v>
      </c>
      <c r="I448" s="232"/>
      <c r="J448" s="233">
        <f>ROUND(I448*H448,2)</f>
        <v>0</v>
      </c>
      <c r="K448" s="229" t="s">
        <v>174</v>
      </c>
      <c r="L448" s="45"/>
      <c r="M448" s="234" t="s">
        <v>1</v>
      </c>
      <c r="N448" s="235" t="s">
        <v>47</v>
      </c>
      <c r="O448" s="92"/>
      <c r="P448" s="236">
        <f>O448*H448</f>
        <v>0</v>
      </c>
      <c r="Q448" s="236">
        <v>0</v>
      </c>
      <c r="R448" s="236">
        <f>Q448*H448</f>
        <v>0</v>
      </c>
      <c r="S448" s="236">
        <v>0</v>
      </c>
      <c r="T448" s="23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8" t="s">
        <v>168</v>
      </c>
      <c r="AT448" s="238" t="s">
        <v>164</v>
      </c>
      <c r="AU448" s="238" t="s">
        <v>91</v>
      </c>
      <c r="AY448" s="18" t="s">
        <v>162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8" t="s">
        <v>89</v>
      </c>
      <c r="BK448" s="239">
        <f>ROUND(I448*H448,2)</f>
        <v>0</v>
      </c>
      <c r="BL448" s="18" t="s">
        <v>168</v>
      </c>
      <c r="BM448" s="238" t="s">
        <v>569</v>
      </c>
    </row>
    <row r="449" s="2" customFormat="1">
      <c r="A449" s="39"/>
      <c r="B449" s="40"/>
      <c r="C449" s="41"/>
      <c r="D449" s="240" t="s">
        <v>170</v>
      </c>
      <c r="E449" s="41"/>
      <c r="F449" s="241" t="s">
        <v>570</v>
      </c>
      <c r="G449" s="41"/>
      <c r="H449" s="41"/>
      <c r="I449" s="242"/>
      <c r="J449" s="41"/>
      <c r="K449" s="41"/>
      <c r="L449" s="45"/>
      <c r="M449" s="243"/>
      <c r="N449" s="244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170</v>
      </c>
      <c r="AU449" s="18" t="s">
        <v>91</v>
      </c>
    </row>
    <row r="450" s="2" customFormat="1">
      <c r="A450" s="39"/>
      <c r="B450" s="40"/>
      <c r="C450" s="41"/>
      <c r="D450" s="245" t="s">
        <v>177</v>
      </c>
      <c r="E450" s="41"/>
      <c r="F450" s="246" t="s">
        <v>571</v>
      </c>
      <c r="G450" s="41"/>
      <c r="H450" s="41"/>
      <c r="I450" s="242"/>
      <c r="J450" s="41"/>
      <c r="K450" s="41"/>
      <c r="L450" s="45"/>
      <c r="M450" s="243"/>
      <c r="N450" s="24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177</v>
      </c>
      <c r="AU450" s="18" t="s">
        <v>91</v>
      </c>
    </row>
    <row r="451" s="2" customFormat="1">
      <c r="A451" s="39"/>
      <c r="B451" s="40"/>
      <c r="C451" s="41"/>
      <c r="D451" s="240" t="s">
        <v>179</v>
      </c>
      <c r="E451" s="41"/>
      <c r="F451" s="247" t="s">
        <v>572</v>
      </c>
      <c r="G451" s="41"/>
      <c r="H451" s="41"/>
      <c r="I451" s="242"/>
      <c r="J451" s="41"/>
      <c r="K451" s="41"/>
      <c r="L451" s="45"/>
      <c r="M451" s="243"/>
      <c r="N451" s="244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179</v>
      </c>
      <c r="AU451" s="18" t="s">
        <v>91</v>
      </c>
    </row>
    <row r="452" s="13" customFormat="1">
      <c r="A452" s="13"/>
      <c r="B452" s="248"/>
      <c r="C452" s="249"/>
      <c r="D452" s="240" t="s">
        <v>181</v>
      </c>
      <c r="E452" s="250" t="s">
        <v>1</v>
      </c>
      <c r="F452" s="251" t="s">
        <v>573</v>
      </c>
      <c r="G452" s="249"/>
      <c r="H452" s="250" t="s">
        <v>1</v>
      </c>
      <c r="I452" s="252"/>
      <c r="J452" s="249"/>
      <c r="K452" s="249"/>
      <c r="L452" s="253"/>
      <c r="M452" s="254"/>
      <c r="N452" s="255"/>
      <c r="O452" s="255"/>
      <c r="P452" s="255"/>
      <c r="Q452" s="255"/>
      <c r="R452" s="255"/>
      <c r="S452" s="255"/>
      <c r="T452" s="25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7" t="s">
        <v>181</v>
      </c>
      <c r="AU452" s="257" t="s">
        <v>91</v>
      </c>
      <c r="AV452" s="13" t="s">
        <v>89</v>
      </c>
      <c r="AW452" s="13" t="s">
        <v>38</v>
      </c>
      <c r="AX452" s="13" t="s">
        <v>82</v>
      </c>
      <c r="AY452" s="257" t="s">
        <v>162</v>
      </c>
    </row>
    <row r="453" s="14" customFormat="1">
      <c r="A453" s="14"/>
      <c r="B453" s="258"/>
      <c r="C453" s="259"/>
      <c r="D453" s="240" t="s">
        <v>181</v>
      </c>
      <c r="E453" s="260" t="s">
        <v>1</v>
      </c>
      <c r="F453" s="261" t="s">
        <v>574</v>
      </c>
      <c r="G453" s="259"/>
      <c r="H453" s="262">
        <v>3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8" t="s">
        <v>181</v>
      </c>
      <c r="AU453" s="268" t="s">
        <v>91</v>
      </c>
      <c r="AV453" s="14" t="s">
        <v>91</v>
      </c>
      <c r="AW453" s="14" t="s">
        <v>38</v>
      </c>
      <c r="AX453" s="14" t="s">
        <v>89</v>
      </c>
      <c r="AY453" s="268" t="s">
        <v>162</v>
      </c>
    </row>
    <row r="454" s="2" customFormat="1" ht="16.5" customHeight="1">
      <c r="A454" s="39"/>
      <c r="B454" s="40"/>
      <c r="C454" s="280" t="s">
        <v>575</v>
      </c>
      <c r="D454" s="280" t="s">
        <v>210</v>
      </c>
      <c r="E454" s="281" t="s">
        <v>576</v>
      </c>
      <c r="F454" s="282" t="s">
        <v>577</v>
      </c>
      <c r="G454" s="283" t="s">
        <v>247</v>
      </c>
      <c r="H454" s="284">
        <v>3</v>
      </c>
      <c r="I454" s="285"/>
      <c r="J454" s="286">
        <f>ROUND(I454*H454,2)</f>
        <v>0</v>
      </c>
      <c r="K454" s="282" t="s">
        <v>174</v>
      </c>
      <c r="L454" s="287"/>
      <c r="M454" s="288" t="s">
        <v>1</v>
      </c>
      <c r="N454" s="289" t="s">
        <v>47</v>
      </c>
      <c r="O454" s="92"/>
      <c r="P454" s="236">
        <f>O454*H454</f>
        <v>0</v>
      </c>
      <c r="Q454" s="236">
        <v>0.0058199999999999997</v>
      </c>
      <c r="R454" s="236">
        <f>Q454*H454</f>
        <v>0.01746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214</v>
      </c>
      <c r="AT454" s="238" t="s">
        <v>210</v>
      </c>
      <c r="AU454" s="238" t="s">
        <v>91</v>
      </c>
      <c r="AY454" s="18" t="s">
        <v>162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89</v>
      </c>
      <c r="BK454" s="239">
        <f>ROUND(I454*H454,2)</f>
        <v>0</v>
      </c>
      <c r="BL454" s="18" t="s">
        <v>168</v>
      </c>
      <c r="BM454" s="238" t="s">
        <v>578</v>
      </c>
    </row>
    <row r="455" s="2" customFormat="1">
      <c r="A455" s="39"/>
      <c r="B455" s="40"/>
      <c r="C455" s="41"/>
      <c r="D455" s="240" t="s">
        <v>170</v>
      </c>
      <c r="E455" s="41"/>
      <c r="F455" s="241" t="s">
        <v>577</v>
      </c>
      <c r="G455" s="41"/>
      <c r="H455" s="41"/>
      <c r="I455" s="242"/>
      <c r="J455" s="41"/>
      <c r="K455" s="41"/>
      <c r="L455" s="45"/>
      <c r="M455" s="243"/>
      <c r="N455" s="244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170</v>
      </c>
      <c r="AU455" s="18" t="s">
        <v>91</v>
      </c>
    </row>
    <row r="456" s="2" customFormat="1">
      <c r="A456" s="39"/>
      <c r="B456" s="40"/>
      <c r="C456" s="41"/>
      <c r="D456" s="240" t="s">
        <v>179</v>
      </c>
      <c r="E456" s="41"/>
      <c r="F456" s="247" t="s">
        <v>572</v>
      </c>
      <c r="G456" s="41"/>
      <c r="H456" s="41"/>
      <c r="I456" s="242"/>
      <c r="J456" s="41"/>
      <c r="K456" s="41"/>
      <c r="L456" s="45"/>
      <c r="M456" s="243"/>
      <c r="N456" s="24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179</v>
      </c>
      <c r="AU456" s="18" t="s">
        <v>91</v>
      </c>
    </row>
    <row r="457" s="14" customFormat="1">
      <c r="A457" s="14"/>
      <c r="B457" s="258"/>
      <c r="C457" s="259"/>
      <c r="D457" s="240" t="s">
        <v>181</v>
      </c>
      <c r="E457" s="259"/>
      <c r="F457" s="261" t="s">
        <v>579</v>
      </c>
      <c r="G457" s="259"/>
      <c r="H457" s="262">
        <v>3</v>
      </c>
      <c r="I457" s="263"/>
      <c r="J457" s="259"/>
      <c r="K457" s="259"/>
      <c r="L457" s="264"/>
      <c r="M457" s="265"/>
      <c r="N457" s="266"/>
      <c r="O457" s="266"/>
      <c r="P457" s="266"/>
      <c r="Q457" s="266"/>
      <c r="R457" s="266"/>
      <c r="S457" s="266"/>
      <c r="T457" s="267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8" t="s">
        <v>181</v>
      </c>
      <c r="AU457" s="268" t="s">
        <v>91</v>
      </c>
      <c r="AV457" s="14" t="s">
        <v>91</v>
      </c>
      <c r="AW457" s="14" t="s">
        <v>4</v>
      </c>
      <c r="AX457" s="14" t="s">
        <v>89</v>
      </c>
      <c r="AY457" s="268" t="s">
        <v>162</v>
      </c>
    </row>
    <row r="458" s="12" customFormat="1" ht="22.8" customHeight="1">
      <c r="A458" s="12"/>
      <c r="B458" s="211"/>
      <c r="C458" s="212"/>
      <c r="D458" s="213" t="s">
        <v>81</v>
      </c>
      <c r="E458" s="225" t="s">
        <v>237</v>
      </c>
      <c r="F458" s="225" t="s">
        <v>580</v>
      </c>
      <c r="G458" s="212"/>
      <c r="H458" s="212"/>
      <c r="I458" s="215"/>
      <c r="J458" s="226">
        <f>BK458</f>
        <v>0</v>
      </c>
      <c r="K458" s="212"/>
      <c r="L458" s="217"/>
      <c r="M458" s="218"/>
      <c r="N458" s="219"/>
      <c r="O458" s="219"/>
      <c r="P458" s="220">
        <f>SUM(P459:P482)</f>
        <v>0</v>
      </c>
      <c r="Q458" s="219"/>
      <c r="R458" s="220">
        <f>SUM(R459:R482)</f>
        <v>0.13162652000000003</v>
      </c>
      <c r="S458" s="219"/>
      <c r="T458" s="221">
        <f>SUM(T459:T482)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2" t="s">
        <v>89</v>
      </c>
      <c r="AT458" s="223" t="s">
        <v>81</v>
      </c>
      <c r="AU458" s="223" t="s">
        <v>89</v>
      </c>
      <c r="AY458" s="222" t="s">
        <v>162</v>
      </c>
      <c r="BK458" s="224">
        <f>SUM(BK459:BK482)</f>
        <v>0</v>
      </c>
    </row>
    <row r="459" s="2" customFormat="1" ht="21.75" customHeight="1">
      <c r="A459" s="39"/>
      <c r="B459" s="40"/>
      <c r="C459" s="227" t="s">
        <v>581</v>
      </c>
      <c r="D459" s="227" t="s">
        <v>164</v>
      </c>
      <c r="E459" s="228" t="s">
        <v>582</v>
      </c>
      <c r="F459" s="229" t="s">
        <v>583</v>
      </c>
      <c r="G459" s="230" t="s">
        <v>584</v>
      </c>
      <c r="H459" s="231">
        <v>1</v>
      </c>
      <c r="I459" s="232"/>
      <c r="J459" s="233">
        <f>ROUND(I459*H459,2)</f>
        <v>0</v>
      </c>
      <c r="K459" s="229" t="s">
        <v>1</v>
      </c>
      <c r="L459" s="45"/>
      <c r="M459" s="234" t="s">
        <v>1</v>
      </c>
      <c r="N459" s="235" t="s">
        <v>47</v>
      </c>
      <c r="O459" s="92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8" t="s">
        <v>168</v>
      </c>
      <c r="AT459" s="238" t="s">
        <v>164</v>
      </c>
      <c r="AU459" s="238" t="s">
        <v>91</v>
      </c>
      <c r="AY459" s="18" t="s">
        <v>162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8" t="s">
        <v>89</v>
      </c>
      <c r="BK459" s="239">
        <f>ROUND(I459*H459,2)</f>
        <v>0</v>
      </c>
      <c r="BL459" s="18" t="s">
        <v>168</v>
      </c>
      <c r="BM459" s="238" t="s">
        <v>585</v>
      </c>
    </row>
    <row r="460" s="2" customFormat="1">
      <c r="A460" s="39"/>
      <c r="B460" s="40"/>
      <c r="C460" s="41"/>
      <c r="D460" s="240" t="s">
        <v>170</v>
      </c>
      <c r="E460" s="41"/>
      <c r="F460" s="241" t="s">
        <v>583</v>
      </c>
      <c r="G460" s="41"/>
      <c r="H460" s="41"/>
      <c r="I460" s="242"/>
      <c r="J460" s="41"/>
      <c r="K460" s="41"/>
      <c r="L460" s="45"/>
      <c r="M460" s="243"/>
      <c r="N460" s="244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170</v>
      </c>
      <c r="AU460" s="18" t="s">
        <v>91</v>
      </c>
    </row>
    <row r="461" s="2" customFormat="1">
      <c r="A461" s="39"/>
      <c r="B461" s="40"/>
      <c r="C461" s="41"/>
      <c r="D461" s="240" t="s">
        <v>179</v>
      </c>
      <c r="E461" s="41"/>
      <c r="F461" s="247" t="s">
        <v>586</v>
      </c>
      <c r="G461" s="41"/>
      <c r="H461" s="41"/>
      <c r="I461" s="242"/>
      <c r="J461" s="41"/>
      <c r="K461" s="41"/>
      <c r="L461" s="45"/>
      <c r="M461" s="243"/>
      <c r="N461" s="244"/>
      <c r="O461" s="92"/>
      <c r="P461" s="92"/>
      <c r="Q461" s="92"/>
      <c r="R461" s="92"/>
      <c r="S461" s="92"/>
      <c r="T461" s="93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179</v>
      </c>
      <c r="AU461" s="18" t="s">
        <v>91</v>
      </c>
    </row>
    <row r="462" s="2" customFormat="1" ht="16.5" customHeight="1">
      <c r="A462" s="39"/>
      <c r="B462" s="40"/>
      <c r="C462" s="227" t="s">
        <v>587</v>
      </c>
      <c r="D462" s="227" t="s">
        <v>164</v>
      </c>
      <c r="E462" s="228" t="s">
        <v>588</v>
      </c>
      <c r="F462" s="229" t="s">
        <v>589</v>
      </c>
      <c r="G462" s="230" t="s">
        <v>213</v>
      </c>
      <c r="H462" s="231">
        <v>32</v>
      </c>
      <c r="I462" s="232"/>
      <c r="J462" s="233">
        <f>ROUND(I462*H462,2)</f>
        <v>0</v>
      </c>
      <c r="K462" s="229" t="s">
        <v>174</v>
      </c>
      <c r="L462" s="45"/>
      <c r="M462" s="234" t="s">
        <v>1</v>
      </c>
      <c r="N462" s="235" t="s">
        <v>47</v>
      </c>
      <c r="O462" s="92"/>
      <c r="P462" s="236">
        <f>O462*H462</f>
        <v>0</v>
      </c>
      <c r="Q462" s="236">
        <v>0.00027999999999999998</v>
      </c>
      <c r="R462" s="236">
        <f>Q462*H462</f>
        <v>0.0089599999999999992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168</v>
      </c>
      <c r="AT462" s="238" t="s">
        <v>164</v>
      </c>
      <c r="AU462" s="238" t="s">
        <v>91</v>
      </c>
      <c r="AY462" s="18" t="s">
        <v>162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89</v>
      </c>
      <c r="BK462" s="239">
        <f>ROUND(I462*H462,2)</f>
        <v>0</v>
      </c>
      <c r="BL462" s="18" t="s">
        <v>168</v>
      </c>
      <c r="BM462" s="238" t="s">
        <v>590</v>
      </c>
    </row>
    <row r="463" s="2" customFormat="1">
      <c r="A463" s="39"/>
      <c r="B463" s="40"/>
      <c r="C463" s="41"/>
      <c r="D463" s="240" t="s">
        <v>170</v>
      </c>
      <c r="E463" s="41"/>
      <c r="F463" s="241" t="s">
        <v>591</v>
      </c>
      <c r="G463" s="41"/>
      <c r="H463" s="41"/>
      <c r="I463" s="242"/>
      <c r="J463" s="41"/>
      <c r="K463" s="41"/>
      <c r="L463" s="45"/>
      <c r="M463" s="243"/>
      <c r="N463" s="244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170</v>
      </c>
      <c r="AU463" s="18" t="s">
        <v>91</v>
      </c>
    </row>
    <row r="464" s="2" customFormat="1">
      <c r="A464" s="39"/>
      <c r="B464" s="40"/>
      <c r="C464" s="41"/>
      <c r="D464" s="245" t="s">
        <v>177</v>
      </c>
      <c r="E464" s="41"/>
      <c r="F464" s="246" t="s">
        <v>592</v>
      </c>
      <c r="G464" s="41"/>
      <c r="H464" s="41"/>
      <c r="I464" s="242"/>
      <c r="J464" s="41"/>
      <c r="K464" s="41"/>
      <c r="L464" s="45"/>
      <c r="M464" s="243"/>
      <c r="N464" s="244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177</v>
      </c>
      <c r="AU464" s="18" t="s">
        <v>91</v>
      </c>
    </row>
    <row r="465" s="2" customFormat="1">
      <c r="A465" s="39"/>
      <c r="B465" s="40"/>
      <c r="C465" s="41"/>
      <c r="D465" s="240" t="s">
        <v>179</v>
      </c>
      <c r="E465" s="41"/>
      <c r="F465" s="247" t="s">
        <v>593</v>
      </c>
      <c r="G465" s="41"/>
      <c r="H465" s="41"/>
      <c r="I465" s="242"/>
      <c r="J465" s="41"/>
      <c r="K465" s="41"/>
      <c r="L465" s="45"/>
      <c r="M465" s="243"/>
      <c r="N465" s="244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179</v>
      </c>
      <c r="AU465" s="18" t="s">
        <v>91</v>
      </c>
    </row>
    <row r="466" s="13" customFormat="1">
      <c r="A466" s="13"/>
      <c r="B466" s="248"/>
      <c r="C466" s="249"/>
      <c r="D466" s="240" t="s">
        <v>181</v>
      </c>
      <c r="E466" s="250" t="s">
        <v>1</v>
      </c>
      <c r="F466" s="251" t="s">
        <v>594</v>
      </c>
      <c r="G466" s="249"/>
      <c r="H466" s="250" t="s">
        <v>1</v>
      </c>
      <c r="I466" s="252"/>
      <c r="J466" s="249"/>
      <c r="K466" s="249"/>
      <c r="L466" s="253"/>
      <c r="M466" s="254"/>
      <c r="N466" s="255"/>
      <c r="O466" s="255"/>
      <c r="P466" s="255"/>
      <c r="Q466" s="255"/>
      <c r="R466" s="255"/>
      <c r="S466" s="255"/>
      <c r="T466" s="25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7" t="s">
        <v>181</v>
      </c>
      <c r="AU466" s="257" t="s">
        <v>91</v>
      </c>
      <c r="AV466" s="13" t="s">
        <v>89</v>
      </c>
      <c r="AW466" s="13" t="s">
        <v>38</v>
      </c>
      <c r="AX466" s="13" t="s">
        <v>82</v>
      </c>
      <c r="AY466" s="257" t="s">
        <v>162</v>
      </c>
    </row>
    <row r="467" s="13" customFormat="1">
      <c r="A467" s="13"/>
      <c r="B467" s="248"/>
      <c r="C467" s="249"/>
      <c r="D467" s="240" t="s">
        <v>181</v>
      </c>
      <c r="E467" s="250" t="s">
        <v>1</v>
      </c>
      <c r="F467" s="251" t="s">
        <v>595</v>
      </c>
      <c r="G467" s="249"/>
      <c r="H467" s="250" t="s">
        <v>1</v>
      </c>
      <c r="I467" s="252"/>
      <c r="J467" s="249"/>
      <c r="K467" s="249"/>
      <c r="L467" s="253"/>
      <c r="M467" s="254"/>
      <c r="N467" s="255"/>
      <c r="O467" s="255"/>
      <c r="P467" s="255"/>
      <c r="Q467" s="255"/>
      <c r="R467" s="255"/>
      <c r="S467" s="255"/>
      <c r="T467" s="25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7" t="s">
        <v>181</v>
      </c>
      <c r="AU467" s="257" t="s">
        <v>91</v>
      </c>
      <c r="AV467" s="13" t="s">
        <v>89</v>
      </c>
      <c r="AW467" s="13" t="s">
        <v>38</v>
      </c>
      <c r="AX467" s="13" t="s">
        <v>82</v>
      </c>
      <c r="AY467" s="257" t="s">
        <v>162</v>
      </c>
    </row>
    <row r="468" s="14" customFormat="1">
      <c r="A468" s="14"/>
      <c r="B468" s="258"/>
      <c r="C468" s="259"/>
      <c r="D468" s="240" t="s">
        <v>181</v>
      </c>
      <c r="E468" s="260" t="s">
        <v>1</v>
      </c>
      <c r="F468" s="261" t="s">
        <v>596</v>
      </c>
      <c r="G468" s="259"/>
      <c r="H468" s="262">
        <v>32</v>
      </c>
      <c r="I468" s="263"/>
      <c r="J468" s="259"/>
      <c r="K468" s="259"/>
      <c r="L468" s="264"/>
      <c r="M468" s="265"/>
      <c r="N468" s="266"/>
      <c r="O468" s="266"/>
      <c r="P468" s="266"/>
      <c r="Q468" s="266"/>
      <c r="R468" s="266"/>
      <c r="S468" s="266"/>
      <c r="T468" s="267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8" t="s">
        <v>181</v>
      </c>
      <c r="AU468" s="268" t="s">
        <v>91</v>
      </c>
      <c r="AV468" s="14" t="s">
        <v>91</v>
      </c>
      <c r="AW468" s="14" t="s">
        <v>38</v>
      </c>
      <c r="AX468" s="14" t="s">
        <v>89</v>
      </c>
      <c r="AY468" s="268" t="s">
        <v>162</v>
      </c>
    </row>
    <row r="469" s="2" customFormat="1" ht="16.5" customHeight="1">
      <c r="A469" s="39"/>
      <c r="B469" s="40"/>
      <c r="C469" s="227" t="s">
        <v>597</v>
      </c>
      <c r="D469" s="227" t="s">
        <v>164</v>
      </c>
      <c r="E469" s="228" t="s">
        <v>598</v>
      </c>
      <c r="F469" s="229" t="s">
        <v>599</v>
      </c>
      <c r="G469" s="230" t="s">
        <v>263</v>
      </c>
      <c r="H469" s="231">
        <v>40.484000000000002</v>
      </c>
      <c r="I469" s="232"/>
      <c r="J469" s="233">
        <f>ROUND(I469*H469,2)</f>
        <v>0</v>
      </c>
      <c r="K469" s="229" t="s">
        <v>174</v>
      </c>
      <c r="L469" s="45"/>
      <c r="M469" s="234" t="s">
        <v>1</v>
      </c>
      <c r="N469" s="235" t="s">
        <v>47</v>
      </c>
      <c r="O469" s="92"/>
      <c r="P469" s="236">
        <f>O469*H469</f>
        <v>0</v>
      </c>
      <c r="Q469" s="236">
        <v>0.0030300000000000001</v>
      </c>
      <c r="R469" s="236">
        <f>Q469*H469</f>
        <v>0.12266652000000002</v>
      </c>
      <c r="S469" s="236">
        <v>0</v>
      </c>
      <c r="T469" s="237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8" t="s">
        <v>168</v>
      </c>
      <c r="AT469" s="238" t="s">
        <v>164</v>
      </c>
      <c r="AU469" s="238" t="s">
        <v>91</v>
      </c>
      <c r="AY469" s="18" t="s">
        <v>162</v>
      </c>
      <c r="BE469" s="239">
        <f>IF(N469="základní",J469,0)</f>
        <v>0</v>
      </c>
      <c r="BF469" s="239">
        <f>IF(N469="snížená",J469,0)</f>
        <v>0</v>
      </c>
      <c r="BG469" s="239">
        <f>IF(N469="zákl. přenesená",J469,0)</f>
        <v>0</v>
      </c>
      <c r="BH469" s="239">
        <f>IF(N469="sníž. přenesená",J469,0)</f>
        <v>0</v>
      </c>
      <c r="BI469" s="239">
        <f>IF(N469="nulová",J469,0)</f>
        <v>0</v>
      </c>
      <c r="BJ469" s="18" t="s">
        <v>89</v>
      </c>
      <c r="BK469" s="239">
        <f>ROUND(I469*H469,2)</f>
        <v>0</v>
      </c>
      <c r="BL469" s="18" t="s">
        <v>168</v>
      </c>
      <c r="BM469" s="238" t="s">
        <v>600</v>
      </c>
    </row>
    <row r="470" s="2" customFormat="1">
      <c r="A470" s="39"/>
      <c r="B470" s="40"/>
      <c r="C470" s="41"/>
      <c r="D470" s="240" t="s">
        <v>170</v>
      </c>
      <c r="E470" s="41"/>
      <c r="F470" s="241" t="s">
        <v>601</v>
      </c>
      <c r="G470" s="41"/>
      <c r="H470" s="41"/>
      <c r="I470" s="242"/>
      <c r="J470" s="41"/>
      <c r="K470" s="41"/>
      <c r="L470" s="45"/>
      <c r="M470" s="243"/>
      <c r="N470" s="244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170</v>
      </c>
      <c r="AU470" s="18" t="s">
        <v>91</v>
      </c>
    </row>
    <row r="471" s="2" customFormat="1">
      <c r="A471" s="39"/>
      <c r="B471" s="40"/>
      <c r="C471" s="41"/>
      <c r="D471" s="245" t="s">
        <v>177</v>
      </c>
      <c r="E471" s="41"/>
      <c r="F471" s="246" t="s">
        <v>602</v>
      </c>
      <c r="G471" s="41"/>
      <c r="H471" s="41"/>
      <c r="I471" s="242"/>
      <c r="J471" s="41"/>
      <c r="K471" s="41"/>
      <c r="L471" s="45"/>
      <c r="M471" s="243"/>
      <c r="N471" s="244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177</v>
      </c>
      <c r="AU471" s="18" t="s">
        <v>91</v>
      </c>
    </row>
    <row r="472" s="2" customFormat="1">
      <c r="A472" s="39"/>
      <c r="B472" s="40"/>
      <c r="C472" s="41"/>
      <c r="D472" s="240" t="s">
        <v>179</v>
      </c>
      <c r="E472" s="41"/>
      <c r="F472" s="247" t="s">
        <v>603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179</v>
      </c>
      <c r="AU472" s="18" t="s">
        <v>91</v>
      </c>
    </row>
    <row r="473" s="13" customFormat="1">
      <c r="A473" s="13"/>
      <c r="B473" s="248"/>
      <c r="C473" s="249"/>
      <c r="D473" s="240" t="s">
        <v>181</v>
      </c>
      <c r="E473" s="250" t="s">
        <v>1</v>
      </c>
      <c r="F473" s="251" t="s">
        <v>474</v>
      </c>
      <c r="G473" s="249"/>
      <c r="H473" s="250" t="s">
        <v>1</v>
      </c>
      <c r="I473" s="252"/>
      <c r="J473" s="249"/>
      <c r="K473" s="249"/>
      <c r="L473" s="253"/>
      <c r="M473" s="254"/>
      <c r="N473" s="255"/>
      <c r="O473" s="255"/>
      <c r="P473" s="255"/>
      <c r="Q473" s="255"/>
      <c r="R473" s="255"/>
      <c r="S473" s="255"/>
      <c r="T473" s="25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7" t="s">
        <v>181</v>
      </c>
      <c r="AU473" s="257" t="s">
        <v>91</v>
      </c>
      <c r="AV473" s="13" t="s">
        <v>89</v>
      </c>
      <c r="AW473" s="13" t="s">
        <v>38</v>
      </c>
      <c r="AX473" s="13" t="s">
        <v>82</v>
      </c>
      <c r="AY473" s="257" t="s">
        <v>162</v>
      </c>
    </row>
    <row r="474" s="13" customFormat="1">
      <c r="A474" s="13"/>
      <c r="B474" s="248"/>
      <c r="C474" s="249"/>
      <c r="D474" s="240" t="s">
        <v>181</v>
      </c>
      <c r="E474" s="250" t="s">
        <v>1</v>
      </c>
      <c r="F474" s="251" t="s">
        <v>373</v>
      </c>
      <c r="G474" s="249"/>
      <c r="H474" s="250" t="s">
        <v>1</v>
      </c>
      <c r="I474" s="252"/>
      <c r="J474" s="249"/>
      <c r="K474" s="249"/>
      <c r="L474" s="253"/>
      <c r="M474" s="254"/>
      <c r="N474" s="255"/>
      <c r="O474" s="255"/>
      <c r="P474" s="255"/>
      <c r="Q474" s="255"/>
      <c r="R474" s="255"/>
      <c r="S474" s="255"/>
      <c r="T474" s="25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7" t="s">
        <v>181</v>
      </c>
      <c r="AU474" s="257" t="s">
        <v>91</v>
      </c>
      <c r="AV474" s="13" t="s">
        <v>89</v>
      </c>
      <c r="AW474" s="13" t="s">
        <v>38</v>
      </c>
      <c r="AX474" s="13" t="s">
        <v>82</v>
      </c>
      <c r="AY474" s="257" t="s">
        <v>162</v>
      </c>
    </row>
    <row r="475" s="14" customFormat="1">
      <c r="A475" s="14"/>
      <c r="B475" s="258"/>
      <c r="C475" s="259"/>
      <c r="D475" s="240" t="s">
        <v>181</v>
      </c>
      <c r="E475" s="260" t="s">
        <v>1</v>
      </c>
      <c r="F475" s="261" t="s">
        <v>406</v>
      </c>
      <c r="G475" s="259"/>
      <c r="H475" s="262">
        <v>10.335000000000001</v>
      </c>
      <c r="I475" s="263"/>
      <c r="J475" s="259"/>
      <c r="K475" s="259"/>
      <c r="L475" s="264"/>
      <c r="M475" s="265"/>
      <c r="N475" s="266"/>
      <c r="O475" s="266"/>
      <c r="P475" s="266"/>
      <c r="Q475" s="266"/>
      <c r="R475" s="266"/>
      <c r="S475" s="266"/>
      <c r="T475" s="267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8" t="s">
        <v>181</v>
      </c>
      <c r="AU475" s="268" t="s">
        <v>91</v>
      </c>
      <c r="AV475" s="14" t="s">
        <v>91</v>
      </c>
      <c r="AW475" s="14" t="s">
        <v>38</v>
      </c>
      <c r="AX475" s="14" t="s">
        <v>82</v>
      </c>
      <c r="AY475" s="268" t="s">
        <v>162</v>
      </c>
    </row>
    <row r="476" s="14" customFormat="1">
      <c r="A476" s="14"/>
      <c r="B476" s="258"/>
      <c r="C476" s="259"/>
      <c r="D476" s="240" t="s">
        <v>181</v>
      </c>
      <c r="E476" s="260" t="s">
        <v>1</v>
      </c>
      <c r="F476" s="261" t="s">
        <v>408</v>
      </c>
      <c r="G476" s="259"/>
      <c r="H476" s="262">
        <v>11.766</v>
      </c>
      <c r="I476" s="263"/>
      <c r="J476" s="259"/>
      <c r="K476" s="259"/>
      <c r="L476" s="264"/>
      <c r="M476" s="265"/>
      <c r="N476" s="266"/>
      <c r="O476" s="266"/>
      <c r="P476" s="266"/>
      <c r="Q476" s="266"/>
      <c r="R476" s="266"/>
      <c r="S476" s="266"/>
      <c r="T476" s="267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8" t="s">
        <v>181</v>
      </c>
      <c r="AU476" s="268" t="s">
        <v>91</v>
      </c>
      <c r="AV476" s="14" t="s">
        <v>91</v>
      </c>
      <c r="AW476" s="14" t="s">
        <v>38</v>
      </c>
      <c r="AX476" s="14" t="s">
        <v>82</v>
      </c>
      <c r="AY476" s="268" t="s">
        <v>162</v>
      </c>
    </row>
    <row r="477" s="14" customFormat="1">
      <c r="A477" s="14"/>
      <c r="B477" s="258"/>
      <c r="C477" s="259"/>
      <c r="D477" s="240" t="s">
        <v>181</v>
      </c>
      <c r="E477" s="260" t="s">
        <v>1</v>
      </c>
      <c r="F477" s="261" t="s">
        <v>410</v>
      </c>
      <c r="G477" s="259"/>
      <c r="H477" s="262">
        <v>12.321</v>
      </c>
      <c r="I477" s="263"/>
      <c r="J477" s="259"/>
      <c r="K477" s="259"/>
      <c r="L477" s="264"/>
      <c r="M477" s="265"/>
      <c r="N477" s="266"/>
      <c r="O477" s="266"/>
      <c r="P477" s="266"/>
      <c r="Q477" s="266"/>
      <c r="R477" s="266"/>
      <c r="S477" s="266"/>
      <c r="T477" s="267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8" t="s">
        <v>181</v>
      </c>
      <c r="AU477" s="268" t="s">
        <v>91</v>
      </c>
      <c r="AV477" s="14" t="s">
        <v>91</v>
      </c>
      <c r="AW477" s="14" t="s">
        <v>38</v>
      </c>
      <c r="AX477" s="14" t="s">
        <v>82</v>
      </c>
      <c r="AY477" s="268" t="s">
        <v>162</v>
      </c>
    </row>
    <row r="478" s="14" customFormat="1">
      <c r="A478" s="14"/>
      <c r="B478" s="258"/>
      <c r="C478" s="259"/>
      <c r="D478" s="240" t="s">
        <v>181</v>
      </c>
      <c r="E478" s="260" t="s">
        <v>1</v>
      </c>
      <c r="F478" s="261" t="s">
        <v>412</v>
      </c>
      <c r="G478" s="259"/>
      <c r="H478" s="262">
        <v>12.321</v>
      </c>
      <c r="I478" s="263"/>
      <c r="J478" s="259"/>
      <c r="K478" s="259"/>
      <c r="L478" s="264"/>
      <c r="M478" s="265"/>
      <c r="N478" s="266"/>
      <c r="O478" s="266"/>
      <c r="P478" s="266"/>
      <c r="Q478" s="266"/>
      <c r="R478" s="266"/>
      <c r="S478" s="266"/>
      <c r="T478" s="267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8" t="s">
        <v>181</v>
      </c>
      <c r="AU478" s="268" t="s">
        <v>91</v>
      </c>
      <c r="AV478" s="14" t="s">
        <v>91</v>
      </c>
      <c r="AW478" s="14" t="s">
        <v>38</v>
      </c>
      <c r="AX478" s="14" t="s">
        <v>82</v>
      </c>
      <c r="AY478" s="268" t="s">
        <v>162</v>
      </c>
    </row>
    <row r="479" s="13" customFormat="1">
      <c r="A479" s="13"/>
      <c r="B479" s="248"/>
      <c r="C479" s="249"/>
      <c r="D479" s="240" t="s">
        <v>181</v>
      </c>
      <c r="E479" s="250" t="s">
        <v>1</v>
      </c>
      <c r="F479" s="251" t="s">
        <v>378</v>
      </c>
      <c r="G479" s="249"/>
      <c r="H479" s="250" t="s">
        <v>1</v>
      </c>
      <c r="I479" s="252"/>
      <c r="J479" s="249"/>
      <c r="K479" s="249"/>
      <c r="L479" s="253"/>
      <c r="M479" s="254"/>
      <c r="N479" s="255"/>
      <c r="O479" s="255"/>
      <c r="P479" s="255"/>
      <c r="Q479" s="255"/>
      <c r="R479" s="255"/>
      <c r="S479" s="255"/>
      <c r="T479" s="25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7" t="s">
        <v>181</v>
      </c>
      <c r="AU479" s="257" t="s">
        <v>91</v>
      </c>
      <c r="AV479" s="13" t="s">
        <v>89</v>
      </c>
      <c r="AW479" s="13" t="s">
        <v>38</v>
      </c>
      <c r="AX479" s="13" t="s">
        <v>82</v>
      </c>
      <c r="AY479" s="257" t="s">
        <v>162</v>
      </c>
    </row>
    <row r="480" s="14" customFormat="1">
      <c r="A480" s="14"/>
      <c r="B480" s="258"/>
      <c r="C480" s="259"/>
      <c r="D480" s="240" t="s">
        <v>181</v>
      </c>
      <c r="E480" s="260" t="s">
        <v>1</v>
      </c>
      <c r="F480" s="261" t="s">
        <v>413</v>
      </c>
      <c r="G480" s="259"/>
      <c r="H480" s="262">
        <v>-2.2200000000000002</v>
      </c>
      <c r="I480" s="263"/>
      <c r="J480" s="259"/>
      <c r="K480" s="259"/>
      <c r="L480" s="264"/>
      <c r="M480" s="265"/>
      <c r="N480" s="266"/>
      <c r="O480" s="266"/>
      <c r="P480" s="266"/>
      <c r="Q480" s="266"/>
      <c r="R480" s="266"/>
      <c r="S480" s="266"/>
      <c r="T480" s="26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8" t="s">
        <v>181</v>
      </c>
      <c r="AU480" s="268" t="s">
        <v>91</v>
      </c>
      <c r="AV480" s="14" t="s">
        <v>91</v>
      </c>
      <c r="AW480" s="14" t="s">
        <v>38</v>
      </c>
      <c r="AX480" s="14" t="s">
        <v>82</v>
      </c>
      <c r="AY480" s="268" t="s">
        <v>162</v>
      </c>
    </row>
    <row r="481" s="14" customFormat="1">
      <c r="A481" s="14"/>
      <c r="B481" s="258"/>
      <c r="C481" s="259"/>
      <c r="D481" s="240" t="s">
        <v>181</v>
      </c>
      <c r="E481" s="260" t="s">
        <v>1</v>
      </c>
      <c r="F481" s="261" t="s">
        <v>414</v>
      </c>
      <c r="G481" s="259"/>
      <c r="H481" s="262">
        <v>-4.0389999999999997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8" t="s">
        <v>181</v>
      </c>
      <c r="AU481" s="268" t="s">
        <v>91</v>
      </c>
      <c r="AV481" s="14" t="s">
        <v>91</v>
      </c>
      <c r="AW481" s="14" t="s">
        <v>38</v>
      </c>
      <c r="AX481" s="14" t="s">
        <v>82</v>
      </c>
      <c r="AY481" s="268" t="s">
        <v>162</v>
      </c>
    </row>
    <row r="482" s="15" customFormat="1">
      <c r="A482" s="15"/>
      <c r="B482" s="269"/>
      <c r="C482" s="270"/>
      <c r="D482" s="240" t="s">
        <v>181</v>
      </c>
      <c r="E482" s="271" t="s">
        <v>1</v>
      </c>
      <c r="F482" s="272" t="s">
        <v>186</v>
      </c>
      <c r="G482" s="270"/>
      <c r="H482" s="273">
        <v>40.484000000000002</v>
      </c>
      <c r="I482" s="274"/>
      <c r="J482" s="270"/>
      <c r="K482" s="270"/>
      <c r="L482" s="275"/>
      <c r="M482" s="276"/>
      <c r="N482" s="277"/>
      <c r="O482" s="277"/>
      <c r="P482" s="277"/>
      <c r="Q482" s="277"/>
      <c r="R482" s="277"/>
      <c r="S482" s="277"/>
      <c r="T482" s="27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9" t="s">
        <v>181</v>
      </c>
      <c r="AU482" s="279" t="s">
        <v>91</v>
      </c>
      <c r="AV482" s="15" t="s">
        <v>168</v>
      </c>
      <c r="AW482" s="15" t="s">
        <v>38</v>
      </c>
      <c r="AX482" s="15" t="s">
        <v>89</v>
      </c>
      <c r="AY482" s="279" t="s">
        <v>162</v>
      </c>
    </row>
    <row r="483" s="12" customFormat="1" ht="22.8" customHeight="1">
      <c r="A483" s="12"/>
      <c r="B483" s="211"/>
      <c r="C483" s="212"/>
      <c r="D483" s="213" t="s">
        <v>81</v>
      </c>
      <c r="E483" s="225" t="s">
        <v>604</v>
      </c>
      <c r="F483" s="225" t="s">
        <v>605</v>
      </c>
      <c r="G483" s="212"/>
      <c r="H483" s="212"/>
      <c r="I483" s="215"/>
      <c r="J483" s="226">
        <f>BK483</f>
        <v>0</v>
      </c>
      <c r="K483" s="212"/>
      <c r="L483" s="217"/>
      <c r="M483" s="218"/>
      <c r="N483" s="219"/>
      <c r="O483" s="219"/>
      <c r="P483" s="220">
        <f>SUM(P484:P492)</f>
        <v>0</v>
      </c>
      <c r="Q483" s="219"/>
      <c r="R483" s="220">
        <f>SUM(R484:R492)</f>
        <v>0</v>
      </c>
      <c r="S483" s="219"/>
      <c r="T483" s="221">
        <f>SUM(T484:T492)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2" t="s">
        <v>89</v>
      </c>
      <c r="AT483" s="223" t="s">
        <v>81</v>
      </c>
      <c r="AU483" s="223" t="s">
        <v>89</v>
      </c>
      <c r="AY483" s="222" t="s">
        <v>162</v>
      </c>
      <c r="BK483" s="224">
        <f>SUM(BK484:BK492)</f>
        <v>0</v>
      </c>
    </row>
    <row r="484" s="2" customFormat="1" ht="16.5" customHeight="1">
      <c r="A484" s="39"/>
      <c r="B484" s="40"/>
      <c r="C484" s="227" t="s">
        <v>606</v>
      </c>
      <c r="D484" s="227" t="s">
        <v>164</v>
      </c>
      <c r="E484" s="228" t="s">
        <v>607</v>
      </c>
      <c r="F484" s="229" t="s">
        <v>608</v>
      </c>
      <c r="G484" s="230" t="s">
        <v>240</v>
      </c>
      <c r="H484" s="231">
        <v>263.83699999999999</v>
      </c>
      <c r="I484" s="232"/>
      <c r="J484" s="233">
        <f>ROUND(I484*H484,2)</f>
        <v>0</v>
      </c>
      <c r="K484" s="229" t="s">
        <v>174</v>
      </c>
      <c r="L484" s="45"/>
      <c r="M484" s="234" t="s">
        <v>1</v>
      </c>
      <c r="N484" s="235" t="s">
        <v>47</v>
      </c>
      <c r="O484" s="92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7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8" t="s">
        <v>168</v>
      </c>
      <c r="AT484" s="238" t="s">
        <v>164</v>
      </c>
      <c r="AU484" s="238" t="s">
        <v>91</v>
      </c>
      <c r="AY484" s="18" t="s">
        <v>162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8" t="s">
        <v>89</v>
      </c>
      <c r="BK484" s="239">
        <f>ROUND(I484*H484,2)</f>
        <v>0</v>
      </c>
      <c r="BL484" s="18" t="s">
        <v>168</v>
      </c>
      <c r="BM484" s="238" t="s">
        <v>609</v>
      </c>
    </row>
    <row r="485" s="2" customFormat="1">
      <c r="A485" s="39"/>
      <c r="B485" s="40"/>
      <c r="C485" s="41"/>
      <c r="D485" s="240" t="s">
        <v>170</v>
      </c>
      <c r="E485" s="41"/>
      <c r="F485" s="241" t="s">
        <v>610</v>
      </c>
      <c r="G485" s="41"/>
      <c r="H485" s="41"/>
      <c r="I485" s="242"/>
      <c r="J485" s="41"/>
      <c r="K485" s="41"/>
      <c r="L485" s="45"/>
      <c r="M485" s="243"/>
      <c r="N485" s="244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170</v>
      </c>
      <c r="AU485" s="18" t="s">
        <v>91</v>
      </c>
    </row>
    <row r="486" s="2" customFormat="1">
      <c r="A486" s="39"/>
      <c r="B486" s="40"/>
      <c r="C486" s="41"/>
      <c r="D486" s="245" t="s">
        <v>177</v>
      </c>
      <c r="E486" s="41"/>
      <c r="F486" s="246" t="s">
        <v>611</v>
      </c>
      <c r="G486" s="41"/>
      <c r="H486" s="41"/>
      <c r="I486" s="242"/>
      <c r="J486" s="41"/>
      <c r="K486" s="41"/>
      <c r="L486" s="45"/>
      <c r="M486" s="243"/>
      <c r="N486" s="24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177</v>
      </c>
      <c r="AU486" s="18" t="s">
        <v>91</v>
      </c>
    </row>
    <row r="487" s="2" customFormat="1">
      <c r="A487" s="39"/>
      <c r="B487" s="40"/>
      <c r="C487" s="41"/>
      <c r="D487" s="240" t="s">
        <v>179</v>
      </c>
      <c r="E487" s="41"/>
      <c r="F487" s="247" t="s">
        <v>612</v>
      </c>
      <c r="G487" s="41"/>
      <c r="H487" s="41"/>
      <c r="I487" s="242"/>
      <c r="J487" s="41"/>
      <c r="K487" s="41"/>
      <c r="L487" s="45"/>
      <c r="M487" s="243"/>
      <c r="N487" s="244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179</v>
      </c>
      <c r="AU487" s="18" t="s">
        <v>91</v>
      </c>
    </row>
    <row r="488" s="13" customFormat="1">
      <c r="A488" s="13"/>
      <c r="B488" s="248"/>
      <c r="C488" s="249"/>
      <c r="D488" s="240" t="s">
        <v>181</v>
      </c>
      <c r="E488" s="250" t="s">
        <v>1</v>
      </c>
      <c r="F488" s="251" t="s">
        <v>172</v>
      </c>
      <c r="G488" s="249"/>
      <c r="H488" s="250" t="s">
        <v>1</v>
      </c>
      <c r="I488" s="252"/>
      <c r="J488" s="249"/>
      <c r="K488" s="249"/>
      <c r="L488" s="253"/>
      <c r="M488" s="254"/>
      <c r="N488" s="255"/>
      <c r="O488" s="255"/>
      <c r="P488" s="255"/>
      <c r="Q488" s="255"/>
      <c r="R488" s="255"/>
      <c r="S488" s="255"/>
      <c r="T488" s="25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57" t="s">
        <v>181</v>
      </c>
      <c r="AU488" s="257" t="s">
        <v>91</v>
      </c>
      <c r="AV488" s="13" t="s">
        <v>89</v>
      </c>
      <c r="AW488" s="13" t="s">
        <v>38</v>
      </c>
      <c r="AX488" s="13" t="s">
        <v>82</v>
      </c>
      <c r="AY488" s="257" t="s">
        <v>162</v>
      </c>
    </row>
    <row r="489" s="14" customFormat="1">
      <c r="A489" s="14"/>
      <c r="B489" s="258"/>
      <c r="C489" s="259"/>
      <c r="D489" s="240" t="s">
        <v>181</v>
      </c>
      <c r="E489" s="260" t="s">
        <v>1</v>
      </c>
      <c r="F489" s="261" t="s">
        <v>613</v>
      </c>
      <c r="G489" s="259"/>
      <c r="H489" s="262">
        <v>60.875999999999998</v>
      </c>
      <c r="I489" s="263"/>
      <c r="J489" s="259"/>
      <c r="K489" s="259"/>
      <c r="L489" s="264"/>
      <c r="M489" s="265"/>
      <c r="N489" s="266"/>
      <c r="O489" s="266"/>
      <c r="P489" s="266"/>
      <c r="Q489" s="266"/>
      <c r="R489" s="266"/>
      <c r="S489" s="266"/>
      <c r="T489" s="26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8" t="s">
        <v>181</v>
      </c>
      <c r="AU489" s="268" t="s">
        <v>91</v>
      </c>
      <c r="AV489" s="14" t="s">
        <v>91</v>
      </c>
      <c r="AW489" s="14" t="s">
        <v>38</v>
      </c>
      <c r="AX489" s="14" t="s">
        <v>82</v>
      </c>
      <c r="AY489" s="268" t="s">
        <v>162</v>
      </c>
    </row>
    <row r="490" s="13" customFormat="1">
      <c r="A490" s="13"/>
      <c r="B490" s="248"/>
      <c r="C490" s="249"/>
      <c r="D490" s="240" t="s">
        <v>181</v>
      </c>
      <c r="E490" s="250" t="s">
        <v>1</v>
      </c>
      <c r="F490" s="251" t="s">
        <v>189</v>
      </c>
      <c r="G490" s="249"/>
      <c r="H490" s="250" t="s">
        <v>1</v>
      </c>
      <c r="I490" s="252"/>
      <c r="J490" s="249"/>
      <c r="K490" s="249"/>
      <c r="L490" s="253"/>
      <c r="M490" s="254"/>
      <c r="N490" s="255"/>
      <c r="O490" s="255"/>
      <c r="P490" s="255"/>
      <c r="Q490" s="255"/>
      <c r="R490" s="255"/>
      <c r="S490" s="255"/>
      <c r="T490" s="256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7" t="s">
        <v>181</v>
      </c>
      <c r="AU490" s="257" t="s">
        <v>91</v>
      </c>
      <c r="AV490" s="13" t="s">
        <v>89</v>
      </c>
      <c r="AW490" s="13" t="s">
        <v>38</v>
      </c>
      <c r="AX490" s="13" t="s">
        <v>82</v>
      </c>
      <c r="AY490" s="257" t="s">
        <v>162</v>
      </c>
    </row>
    <row r="491" s="14" customFormat="1">
      <c r="A491" s="14"/>
      <c r="B491" s="258"/>
      <c r="C491" s="259"/>
      <c r="D491" s="240" t="s">
        <v>181</v>
      </c>
      <c r="E491" s="260" t="s">
        <v>1</v>
      </c>
      <c r="F491" s="261" t="s">
        <v>614</v>
      </c>
      <c r="G491" s="259"/>
      <c r="H491" s="262">
        <v>202.96100000000001</v>
      </c>
      <c r="I491" s="263"/>
      <c r="J491" s="259"/>
      <c r="K491" s="259"/>
      <c r="L491" s="264"/>
      <c r="M491" s="265"/>
      <c r="N491" s="266"/>
      <c r="O491" s="266"/>
      <c r="P491" s="266"/>
      <c r="Q491" s="266"/>
      <c r="R491" s="266"/>
      <c r="S491" s="266"/>
      <c r="T491" s="26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8" t="s">
        <v>181</v>
      </c>
      <c r="AU491" s="268" t="s">
        <v>91</v>
      </c>
      <c r="AV491" s="14" t="s">
        <v>91</v>
      </c>
      <c r="AW491" s="14" t="s">
        <v>38</v>
      </c>
      <c r="AX491" s="14" t="s">
        <v>82</v>
      </c>
      <c r="AY491" s="268" t="s">
        <v>162</v>
      </c>
    </row>
    <row r="492" s="15" customFormat="1">
      <c r="A492" s="15"/>
      <c r="B492" s="269"/>
      <c r="C492" s="270"/>
      <c r="D492" s="240" t="s">
        <v>181</v>
      </c>
      <c r="E492" s="271" t="s">
        <v>1</v>
      </c>
      <c r="F492" s="272" t="s">
        <v>186</v>
      </c>
      <c r="G492" s="270"/>
      <c r="H492" s="273">
        <v>263.83699999999999</v>
      </c>
      <c r="I492" s="274"/>
      <c r="J492" s="270"/>
      <c r="K492" s="270"/>
      <c r="L492" s="275"/>
      <c r="M492" s="276"/>
      <c r="N492" s="277"/>
      <c r="O492" s="277"/>
      <c r="P492" s="277"/>
      <c r="Q492" s="277"/>
      <c r="R492" s="277"/>
      <c r="S492" s="277"/>
      <c r="T492" s="27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79" t="s">
        <v>181</v>
      </c>
      <c r="AU492" s="279" t="s">
        <v>91</v>
      </c>
      <c r="AV492" s="15" t="s">
        <v>168</v>
      </c>
      <c r="AW492" s="15" t="s">
        <v>38</v>
      </c>
      <c r="AX492" s="15" t="s">
        <v>89</v>
      </c>
      <c r="AY492" s="279" t="s">
        <v>162</v>
      </c>
    </row>
    <row r="493" s="12" customFormat="1" ht="22.8" customHeight="1">
      <c r="A493" s="12"/>
      <c r="B493" s="211"/>
      <c r="C493" s="212"/>
      <c r="D493" s="213" t="s">
        <v>81</v>
      </c>
      <c r="E493" s="225" t="s">
        <v>615</v>
      </c>
      <c r="F493" s="225" t="s">
        <v>616</v>
      </c>
      <c r="G493" s="212"/>
      <c r="H493" s="212"/>
      <c r="I493" s="215"/>
      <c r="J493" s="226">
        <f>BK493</f>
        <v>0</v>
      </c>
      <c r="K493" s="212"/>
      <c r="L493" s="217"/>
      <c r="M493" s="218"/>
      <c r="N493" s="219"/>
      <c r="O493" s="219"/>
      <c r="P493" s="220">
        <f>SUM(P494:P496)</f>
        <v>0</v>
      </c>
      <c r="Q493" s="219"/>
      <c r="R493" s="220">
        <f>SUM(R494:R496)</f>
        <v>0</v>
      </c>
      <c r="S493" s="219"/>
      <c r="T493" s="221">
        <f>SUM(T494:T496)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22" t="s">
        <v>89</v>
      </c>
      <c r="AT493" s="223" t="s">
        <v>81</v>
      </c>
      <c r="AU493" s="223" t="s">
        <v>89</v>
      </c>
      <c r="AY493" s="222" t="s">
        <v>162</v>
      </c>
      <c r="BK493" s="224">
        <f>SUM(BK494:BK496)</f>
        <v>0</v>
      </c>
    </row>
    <row r="494" s="2" customFormat="1" ht="16.5" customHeight="1">
      <c r="A494" s="39"/>
      <c r="B494" s="40"/>
      <c r="C494" s="227" t="s">
        <v>617</v>
      </c>
      <c r="D494" s="227" t="s">
        <v>164</v>
      </c>
      <c r="E494" s="228" t="s">
        <v>618</v>
      </c>
      <c r="F494" s="229" t="s">
        <v>619</v>
      </c>
      <c r="G494" s="230" t="s">
        <v>240</v>
      </c>
      <c r="H494" s="231">
        <v>169.71100000000001</v>
      </c>
      <c r="I494" s="232"/>
      <c r="J494" s="233">
        <f>ROUND(I494*H494,2)</f>
        <v>0</v>
      </c>
      <c r="K494" s="229" t="s">
        <v>174</v>
      </c>
      <c r="L494" s="45"/>
      <c r="M494" s="234" t="s">
        <v>1</v>
      </c>
      <c r="N494" s="235" t="s">
        <v>47</v>
      </c>
      <c r="O494" s="92"/>
      <c r="P494" s="236">
        <f>O494*H494</f>
        <v>0</v>
      </c>
      <c r="Q494" s="236">
        <v>0</v>
      </c>
      <c r="R494" s="236">
        <f>Q494*H494</f>
        <v>0</v>
      </c>
      <c r="S494" s="236">
        <v>0</v>
      </c>
      <c r="T494" s="237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8" t="s">
        <v>168</v>
      </c>
      <c r="AT494" s="238" t="s">
        <v>164</v>
      </c>
      <c r="AU494" s="238" t="s">
        <v>91</v>
      </c>
      <c r="AY494" s="18" t="s">
        <v>162</v>
      </c>
      <c r="BE494" s="239">
        <f>IF(N494="základní",J494,0)</f>
        <v>0</v>
      </c>
      <c r="BF494" s="239">
        <f>IF(N494="snížená",J494,0)</f>
        <v>0</v>
      </c>
      <c r="BG494" s="239">
        <f>IF(N494="zákl. přenesená",J494,0)</f>
        <v>0</v>
      </c>
      <c r="BH494" s="239">
        <f>IF(N494="sníž. přenesená",J494,0)</f>
        <v>0</v>
      </c>
      <c r="BI494" s="239">
        <f>IF(N494="nulová",J494,0)</f>
        <v>0</v>
      </c>
      <c r="BJ494" s="18" t="s">
        <v>89</v>
      </c>
      <c r="BK494" s="239">
        <f>ROUND(I494*H494,2)</f>
        <v>0</v>
      </c>
      <c r="BL494" s="18" t="s">
        <v>168</v>
      </c>
      <c r="BM494" s="238" t="s">
        <v>620</v>
      </c>
    </row>
    <row r="495" s="2" customFormat="1">
      <c r="A495" s="39"/>
      <c r="B495" s="40"/>
      <c r="C495" s="41"/>
      <c r="D495" s="240" t="s">
        <v>170</v>
      </c>
      <c r="E495" s="41"/>
      <c r="F495" s="241" t="s">
        <v>621</v>
      </c>
      <c r="G495" s="41"/>
      <c r="H495" s="41"/>
      <c r="I495" s="242"/>
      <c r="J495" s="41"/>
      <c r="K495" s="41"/>
      <c r="L495" s="45"/>
      <c r="M495" s="243"/>
      <c r="N495" s="244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170</v>
      </c>
      <c r="AU495" s="18" t="s">
        <v>91</v>
      </c>
    </row>
    <row r="496" s="2" customFormat="1">
      <c r="A496" s="39"/>
      <c r="B496" s="40"/>
      <c r="C496" s="41"/>
      <c r="D496" s="245" t="s">
        <v>177</v>
      </c>
      <c r="E496" s="41"/>
      <c r="F496" s="246" t="s">
        <v>622</v>
      </c>
      <c r="G496" s="41"/>
      <c r="H496" s="41"/>
      <c r="I496" s="242"/>
      <c r="J496" s="41"/>
      <c r="K496" s="41"/>
      <c r="L496" s="45"/>
      <c r="M496" s="243"/>
      <c r="N496" s="244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177</v>
      </c>
      <c r="AU496" s="18" t="s">
        <v>91</v>
      </c>
    </row>
    <row r="497" s="12" customFormat="1" ht="25.92" customHeight="1">
      <c r="A497" s="12"/>
      <c r="B497" s="211"/>
      <c r="C497" s="212"/>
      <c r="D497" s="213" t="s">
        <v>81</v>
      </c>
      <c r="E497" s="214" t="s">
        <v>623</v>
      </c>
      <c r="F497" s="214" t="s">
        <v>624</v>
      </c>
      <c r="G497" s="212"/>
      <c r="H497" s="212"/>
      <c r="I497" s="215"/>
      <c r="J497" s="216">
        <f>BK497</f>
        <v>0</v>
      </c>
      <c r="K497" s="212"/>
      <c r="L497" s="217"/>
      <c r="M497" s="218"/>
      <c r="N497" s="219"/>
      <c r="O497" s="219"/>
      <c r="P497" s="220">
        <f>P498+P525+P568+P580+P631+P662+P694</f>
        <v>0</v>
      </c>
      <c r="Q497" s="219"/>
      <c r="R497" s="220">
        <f>R498+R525+R568+R580+R631+R662+R694</f>
        <v>4.9426732600000003</v>
      </c>
      <c r="S497" s="219"/>
      <c r="T497" s="221">
        <f>T498+T525+T568+T580+T631+T662+T694</f>
        <v>1.2488299999999999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91</v>
      </c>
      <c r="AT497" s="223" t="s">
        <v>81</v>
      </c>
      <c r="AU497" s="223" t="s">
        <v>82</v>
      </c>
      <c r="AY497" s="222" t="s">
        <v>162</v>
      </c>
      <c r="BK497" s="224">
        <f>BK498+BK525+BK568+BK580+BK631+BK662+BK694</f>
        <v>0</v>
      </c>
    </row>
    <row r="498" s="12" customFormat="1" ht="22.8" customHeight="1">
      <c r="A498" s="12"/>
      <c r="B498" s="211"/>
      <c r="C498" s="212"/>
      <c r="D498" s="213" t="s">
        <v>81</v>
      </c>
      <c r="E498" s="225" t="s">
        <v>625</v>
      </c>
      <c r="F498" s="225" t="s">
        <v>626</v>
      </c>
      <c r="G498" s="212"/>
      <c r="H498" s="212"/>
      <c r="I498" s="215"/>
      <c r="J498" s="226">
        <f>BK498</f>
        <v>0</v>
      </c>
      <c r="K498" s="212"/>
      <c r="L498" s="217"/>
      <c r="M498" s="218"/>
      <c r="N498" s="219"/>
      <c r="O498" s="219"/>
      <c r="P498" s="220">
        <f>SUM(P499:P524)</f>
        <v>0</v>
      </c>
      <c r="Q498" s="219"/>
      <c r="R498" s="220">
        <f>SUM(R499:R524)</f>
        <v>0.68926310000000002</v>
      </c>
      <c r="S498" s="219"/>
      <c r="T498" s="221">
        <f>SUM(T499:T524)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22" t="s">
        <v>91</v>
      </c>
      <c r="AT498" s="223" t="s">
        <v>81</v>
      </c>
      <c r="AU498" s="223" t="s">
        <v>89</v>
      </c>
      <c r="AY498" s="222" t="s">
        <v>162</v>
      </c>
      <c r="BK498" s="224">
        <f>SUM(BK499:BK524)</f>
        <v>0</v>
      </c>
    </row>
    <row r="499" s="2" customFormat="1" ht="16.5" customHeight="1">
      <c r="A499" s="39"/>
      <c r="B499" s="40"/>
      <c r="C499" s="227" t="s">
        <v>627</v>
      </c>
      <c r="D499" s="227" t="s">
        <v>164</v>
      </c>
      <c r="E499" s="228" t="s">
        <v>628</v>
      </c>
      <c r="F499" s="229" t="s">
        <v>629</v>
      </c>
      <c r="G499" s="230" t="s">
        <v>263</v>
      </c>
      <c r="H499" s="231">
        <v>209.24000000000001</v>
      </c>
      <c r="I499" s="232"/>
      <c r="J499" s="233">
        <f>ROUND(I499*H499,2)</f>
        <v>0</v>
      </c>
      <c r="K499" s="229" t="s">
        <v>174</v>
      </c>
      <c r="L499" s="45"/>
      <c r="M499" s="234" t="s">
        <v>1</v>
      </c>
      <c r="N499" s="235" t="s">
        <v>47</v>
      </c>
      <c r="O499" s="92"/>
      <c r="P499" s="236">
        <f>O499*H499</f>
        <v>0</v>
      </c>
      <c r="Q499" s="236">
        <v>0</v>
      </c>
      <c r="R499" s="236">
        <f>Q499*H499</f>
        <v>0</v>
      </c>
      <c r="S499" s="236">
        <v>0</v>
      </c>
      <c r="T499" s="237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8" t="s">
        <v>293</v>
      </c>
      <c r="AT499" s="238" t="s">
        <v>164</v>
      </c>
      <c r="AU499" s="238" t="s">
        <v>91</v>
      </c>
      <c r="AY499" s="18" t="s">
        <v>162</v>
      </c>
      <c r="BE499" s="239">
        <f>IF(N499="základní",J499,0)</f>
        <v>0</v>
      </c>
      <c r="BF499" s="239">
        <f>IF(N499="snížená",J499,0)</f>
        <v>0</v>
      </c>
      <c r="BG499" s="239">
        <f>IF(N499="zákl. přenesená",J499,0)</f>
        <v>0</v>
      </c>
      <c r="BH499" s="239">
        <f>IF(N499="sníž. přenesená",J499,0)</f>
        <v>0</v>
      </c>
      <c r="BI499" s="239">
        <f>IF(N499="nulová",J499,0)</f>
        <v>0</v>
      </c>
      <c r="BJ499" s="18" t="s">
        <v>89</v>
      </c>
      <c r="BK499" s="239">
        <f>ROUND(I499*H499,2)</f>
        <v>0</v>
      </c>
      <c r="BL499" s="18" t="s">
        <v>293</v>
      </c>
      <c r="BM499" s="238" t="s">
        <v>630</v>
      </c>
    </row>
    <row r="500" s="2" customFormat="1">
      <c r="A500" s="39"/>
      <c r="B500" s="40"/>
      <c r="C500" s="41"/>
      <c r="D500" s="240" t="s">
        <v>170</v>
      </c>
      <c r="E500" s="41"/>
      <c r="F500" s="241" t="s">
        <v>631</v>
      </c>
      <c r="G500" s="41"/>
      <c r="H500" s="41"/>
      <c r="I500" s="242"/>
      <c r="J500" s="41"/>
      <c r="K500" s="41"/>
      <c r="L500" s="45"/>
      <c r="M500" s="243"/>
      <c r="N500" s="24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170</v>
      </c>
      <c r="AU500" s="18" t="s">
        <v>91</v>
      </c>
    </row>
    <row r="501" s="2" customFormat="1">
      <c r="A501" s="39"/>
      <c r="B501" s="40"/>
      <c r="C501" s="41"/>
      <c r="D501" s="245" t="s">
        <v>177</v>
      </c>
      <c r="E501" s="41"/>
      <c r="F501" s="246" t="s">
        <v>632</v>
      </c>
      <c r="G501" s="41"/>
      <c r="H501" s="41"/>
      <c r="I501" s="242"/>
      <c r="J501" s="41"/>
      <c r="K501" s="41"/>
      <c r="L501" s="45"/>
      <c r="M501" s="243"/>
      <c r="N501" s="244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177</v>
      </c>
      <c r="AU501" s="18" t="s">
        <v>91</v>
      </c>
    </row>
    <row r="502" s="13" customFormat="1">
      <c r="A502" s="13"/>
      <c r="B502" s="248"/>
      <c r="C502" s="249"/>
      <c r="D502" s="240" t="s">
        <v>181</v>
      </c>
      <c r="E502" s="250" t="s">
        <v>1</v>
      </c>
      <c r="F502" s="251" t="s">
        <v>518</v>
      </c>
      <c r="G502" s="249"/>
      <c r="H502" s="250" t="s">
        <v>1</v>
      </c>
      <c r="I502" s="252"/>
      <c r="J502" s="249"/>
      <c r="K502" s="249"/>
      <c r="L502" s="253"/>
      <c r="M502" s="254"/>
      <c r="N502" s="255"/>
      <c r="O502" s="255"/>
      <c r="P502" s="255"/>
      <c r="Q502" s="255"/>
      <c r="R502" s="255"/>
      <c r="S502" s="255"/>
      <c r="T502" s="25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7" t="s">
        <v>181</v>
      </c>
      <c r="AU502" s="257" t="s">
        <v>91</v>
      </c>
      <c r="AV502" s="13" t="s">
        <v>89</v>
      </c>
      <c r="AW502" s="13" t="s">
        <v>38</v>
      </c>
      <c r="AX502" s="13" t="s">
        <v>82</v>
      </c>
      <c r="AY502" s="257" t="s">
        <v>162</v>
      </c>
    </row>
    <row r="503" s="13" customFormat="1">
      <c r="A503" s="13"/>
      <c r="B503" s="248"/>
      <c r="C503" s="249"/>
      <c r="D503" s="240" t="s">
        <v>181</v>
      </c>
      <c r="E503" s="250" t="s">
        <v>1</v>
      </c>
      <c r="F503" s="251" t="s">
        <v>633</v>
      </c>
      <c r="G503" s="249"/>
      <c r="H503" s="250" t="s">
        <v>1</v>
      </c>
      <c r="I503" s="252"/>
      <c r="J503" s="249"/>
      <c r="K503" s="249"/>
      <c r="L503" s="253"/>
      <c r="M503" s="254"/>
      <c r="N503" s="255"/>
      <c r="O503" s="255"/>
      <c r="P503" s="255"/>
      <c r="Q503" s="255"/>
      <c r="R503" s="255"/>
      <c r="S503" s="255"/>
      <c r="T503" s="25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7" t="s">
        <v>181</v>
      </c>
      <c r="AU503" s="257" t="s">
        <v>91</v>
      </c>
      <c r="AV503" s="13" t="s">
        <v>89</v>
      </c>
      <c r="AW503" s="13" t="s">
        <v>38</v>
      </c>
      <c r="AX503" s="13" t="s">
        <v>82</v>
      </c>
      <c r="AY503" s="257" t="s">
        <v>162</v>
      </c>
    </row>
    <row r="504" s="14" customFormat="1">
      <c r="A504" s="14"/>
      <c r="B504" s="258"/>
      <c r="C504" s="259"/>
      <c r="D504" s="240" t="s">
        <v>181</v>
      </c>
      <c r="E504" s="260" t="s">
        <v>1</v>
      </c>
      <c r="F504" s="261" t="s">
        <v>634</v>
      </c>
      <c r="G504" s="259"/>
      <c r="H504" s="262">
        <v>209.24000000000001</v>
      </c>
      <c r="I504" s="263"/>
      <c r="J504" s="259"/>
      <c r="K504" s="259"/>
      <c r="L504" s="264"/>
      <c r="M504" s="265"/>
      <c r="N504" s="266"/>
      <c r="O504" s="266"/>
      <c r="P504" s="266"/>
      <c r="Q504" s="266"/>
      <c r="R504" s="266"/>
      <c r="S504" s="266"/>
      <c r="T504" s="267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8" t="s">
        <v>181</v>
      </c>
      <c r="AU504" s="268" t="s">
        <v>91</v>
      </c>
      <c r="AV504" s="14" t="s">
        <v>91</v>
      </c>
      <c r="AW504" s="14" t="s">
        <v>38</v>
      </c>
      <c r="AX504" s="14" t="s">
        <v>89</v>
      </c>
      <c r="AY504" s="268" t="s">
        <v>162</v>
      </c>
    </row>
    <row r="505" s="2" customFormat="1" ht="16.5" customHeight="1">
      <c r="A505" s="39"/>
      <c r="B505" s="40"/>
      <c r="C505" s="280" t="s">
        <v>635</v>
      </c>
      <c r="D505" s="280" t="s">
        <v>210</v>
      </c>
      <c r="E505" s="281" t="s">
        <v>636</v>
      </c>
      <c r="F505" s="282" t="s">
        <v>637</v>
      </c>
      <c r="G505" s="283" t="s">
        <v>263</v>
      </c>
      <c r="H505" s="284">
        <v>261.55000000000001</v>
      </c>
      <c r="I505" s="285"/>
      <c r="J505" s="286">
        <f>ROUND(I505*H505,2)</f>
        <v>0</v>
      </c>
      <c r="K505" s="282" t="s">
        <v>174</v>
      </c>
      <c r="L505" s="287"/>
      <c r="M505" s="288" t="s">
        <v>1</v>
      </c>
      <c r="N505" s="289" t="s">
        <v>47</v>
      </c>
      <c r="O505" s="92"/>
      <c r="P505" s="236">
        <f>O505*H505</f>
        <v>0</v>
      </c>
      <c r="Q505" s="236">
        <v>0.00020000000000000001</v>
      </c>
      <c r="R505" s="236">
        <f>Q505*H505</f>
        <v>0.052310000000000002</v>
      </c>
      <c r="S505" s="236">
        <v>0</v>
      </c>
      <c r="T505" s="237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8" t="s">
        <v>443</v>
      </c>
      <c r="AT505" s="238" t="s">
        <v>210</v>
      </c>
      <c r="AU505" s="238" t="s">
        <v>91</v>
      </c>
      <c r="AY505" s="18" t="s">
        <v>162</v>
      </c>
      <c r="BE505" s="239">
        <f>IF(N505="základní",J505,0)</f>
        <v>0</v>
      </c>
      <c r="BF505" s="239">
        <f>IF(N505="snížená",J505,0)</f>
        <v>0</v>
      </c>
      <c r="BG505" s="239">
        <f>IF(N505="zákl. přenesená",J505,0)</f>
        <v>0</v>
      </c>
      <c r="BH505" s="239">
        <f>IF(N505="sníž. přenesená",J505,0)</f>
        <v>0</v>
      </c>
      <c r="BI505" s="239">
        <f>IF(N505="nulová",J505,0)</f>
        <v>0</v>
      </c>
      <c r="BJ505" s="18" t="s">
        <v>89</v>
      </c>
      <c r="BK505" s="239">
        <f>ROUND(I505*H505,2)</f>
        <v>0</v>
      </c>
      <c r="BL505" s="18" t="s">
        <v>293</v>
      </c>
      <c r="BM505" s="238" t="s">
        <v>638</v>
      </c>
    </row>
    <row r="506" s="2" customFormat="1">
      <c r="A506" s="39"/>
      <c r="B506" s="40"/>
      <c r="C506" s="41"/>
      <c r="D506" s="240" t="s">
        <v>170</v>
      </c>
      <c r="E506" s="41"/>
      <c r="F506" s="241" t="s">
        <v>637</v>
      </c>
      <c r="G506" s="41"/>
      <c r="H506" s="41"/>
      <c r="I506" s="242"/>
      <c r="J506" s="41"/>
      <c r="K506" s="41"/>
      <c r="L506" s="45"/>
      <c r="M506" s="243"/>
      <c r="N506" s="244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170</v>
      </c>
      <c r="AU506" s="18" t="s">
        <v>91</v>
      </c>
    </row>
    <row r="507" s="13" customFormat="1">
      <c r="A507" s="13"/>
      <c r="B507" s="248"/>
      <c r="C507" s="249"/>
      <c r="D507" s="240" t="s">
        <v>181</v>
      </c>
      <c r="E507" s="250" t="s">
        <v>1</v>
      </c>
      <c r="F507" s="251" t="s">
        <v>518</v>
      </c>
      <c r="G507" s="249"/>
      <c r="H507" s="250" t="s">
        <v>1</v>
      </c>
      <c r="I507" s="252"/>
      <c r="J507" s="249"/>
      <c r="K507" s="249"/>
      <c r="L507" s="253"/>
      <c r="M507" s="254"/>
      <c r="N507" s="255"/>
      <c r="O507" s="255"/>
      <c r="P507" s="255"/>
      <c r="Q507" s="255"/>
      <c r="R507" s="255"/>
      <c r="S507" s="255"/>
      <c r="T507" s="256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7" t="s">
        <v>181</v>
      </c>
      <c r="AU507" s="257" t="s">
        <v>91</v>
      </c>
      <c r="AV507" s="13" t="s">
        <v>89</v>
      </c>
      <c r="AW507" s="13" t="s">
        <v>38</v>
      </c>
      <c r="AX507" s="13" t="s">
        <v>82</v>
      </c>
      <c r="AY507" s="257" t="s">
        <v>162</v>
      </c>
    </row>
    <row r="508" s="13" customFormat="1">
      <c r="A508" s="13"/>
      <c r="B508" s="248"/>
      <c r="C508" s="249"/>
      <c r="D508" s="240" t="s">
        <v>181</v>
      </c>
      <c r="E508" s="250" t="s">
        <v>1</v>
      </c>
      <c r="F508" s="251" t="s">
        <v>639</v>
      </c>
      <c r="G508" s="249"/>
      <c r="H508" s="250" t="s">
        <v>1</v>
      </c>
      <c r="I508" s="252"/>
      <c r="J508" s="249"/>
      <c r="K508" s="249"/>
      <c r="L508" s="253"/>
      <c r="M508" s="254"/>
      <c r="N508" s="255"/>
      <c r="O508" s="255"/>
      <c r="P508" s="255"/>
      <c r="Q508" s="255"/>
      <c r="R508" s="255"/>
      <c r="S508" s="255"/>
      <c r="T508" s="25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7" t="s">
        <v>181</v>
      </c>
      <c r="AU508" s="257" t="s">
        <v>91</v>
      </c>
      <c r="AV508" s="13" t="s">
        <v>89</v>
      </c>
      <c r="AW508" s="13" t="s">
        <v>38</v>
      </c>
      <c r="AX508" s="13" t="s">
        <v>82</v>
      </c>
      <c r="AY508" s="257" t="s">
        <v>162</v>
      </c>
    </row>
    <row r="509" s="14" customFormat="1">
      <c r="A509" s="14"/>
      <c r="B509" s="258"/>
      <c r="C509" s="259"/>
      <c r="D509" s="240" t="s">
        <v>181</v>
      </c>
      <c r="E509" s="260" t="s">
        <v>1</v>
      </c>
      <c r="F509" s="261" t="s">
        <v>640</v>
      </c>
      <c r="G509" s="259"/>
      <c r="H509" s="262">
        <v>261.55000000000001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8" t="s">
        <v>181</v>
      </c>
      <c r="AU509" s="268" t="s">
        <v>91</v>
      </c>
      <c r="AV509" s="14" t="s">
        <v>91</v>
      </c>
      <c r="AW509" s="14" t="s">
        <v>38</v>
      </c>
      <c r="AX509" s="14" t="s">
        <v>89</v>
      </c>
      <c r="AY509" s="268" t="s">
        <v>162</v>
      </c>
    </row>
    <row r="510" s="2" customFormat="1" ht="16.5" customHeight="1">
      <c r="A510" s="39"/>
      <c r="B510" s="40"/>
      <c r="C510" s="227" t="s">
        <v>641</v>
      </c>
      <c r="D510" s="227" t="s">
        <v>164</v>
      </c>
      <c r="E510" s="228" t="s">
        <v>642</v>
      </c>
      <c r="F510" s="229" t="s">
        <v>643</v>
      </c>
      <c r="G510" s="230" t="s">
        <v>263</v>
      </c>
      <c r="H510" s="231">
        <v>104.59</v>
      </c>
      <c r="I510" s="232"/>
      <c r="J510" s="233">
        <f>ROUND(I510*H510,2)</f>
        <v>0</v>
      </c>
      <c r="K510" s="229" t="s">
        <v>174</v>
      </c>
      <c r="L510" s="45"/>
      <c r="M510" s="234" t="s">
        <v>1</v>
      </c>
      <c r="N510" s="235" t="s">
        <v>47</v>
      </c>
      <c r="O510" s="92"/>
      <c r="P510" s="236">
        <f>O510*H510</f>
        <v>0</v>
      </c>
      <c r="Q510" s="236">
        <v>0.00044999999999999999</v>
      </c>
      <c r="R510" s="236">
        <f>Q510*H510</f>
        <v>0.047065500000000003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293</v>
      </c>
      <c r="AT510" s="238" t="s">
        <v>164</v>
      </c>
      <c r="AU510" s="238" t="s">
        <v>91</v>
      </c>
      <c r="AY510" s="18" t="s">
        <v>162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89</v>
      </c>
      <c r="BK510" s="239">
        <f>ROUND(I510*H510,2)</f>
        <v>0</v>
      </c>
      <c r="BL510" s="18" t="s">
        <v>293</v>
      </c>
      <c r="BM510" s="238" t="s">
        <v>644</v>
      </c>
    </row>
    <row r="511" s="2" customFormat="1">
      <c r="A511" s="39"/>
      <c r="B511" s="40"/>
      <c r="C511" s="41"/>
      <c r="D511" s="240" t="s">
        <v>170</v>
      </c>
      <c r="E511" s="41"/>
      <c r="F511" s="241" t="s">
        <v>645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170</v>
      </c>
      <c r="AU511" s="18" t="s">
        <v>91</v>
      </c>
    </row>
    <row r="512" s="2" customFormat="1">
      <c r="A512" s="39"/>
      <c r="B512" s="40"/>
      <c r="C512" s="41"/>
      <c r="D512" s="245" t="s">
        <v>177</v>
      </c>
      <c r="E512" s="41"/>
      <c r="F512" s="246" t="s">
        <v>646</v>
      </c>
      <c r="G512" s="41"/>
      <c r="H512" s="41"/>
      <c r="I512" s="242"/>
      <c r="J512" s="41"/>
      <c r="K512" s="41"/>
      <c r="L512" s="45"/>
      <c r="M512" s="243"/>
      <c r="N512" s="244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177</v>
      </c>
      <c r="AU512" s="18" t="s">
        <v>91</v>
      </c>
    </row>
    <row r="513" s="13" customFormat="1">
      <c r="A513" s="13"/>
      <c r="B513" s="248"/>
      <c r="C513" s="249"/>
      <c r="D513" s="240" t="s">
        <v>181</v>
      </c>
      <c r="E513" s="250" t="s">
        <v>1</v>
      </c>
      <c r="F513" s="251" t="s">
        <v>518</v>
      </c>
      <c r="G513" s="249"/>
      <c r="H513" s="250" t="s">
        <v>1</v>
      </c>
      <c r="I513" s="252"/>
      <c r="J513" s="249"/>
      <c r="K513" s="249"/>
      <c r="L513" s="253"/>
      <c r="M513" s="254"/>
      <c r="N513" s="255"/>
      <c r="O513" s="255"/>
      <c r="P513" s="255"/>
      <c r="Q513" s="255"/>
      <c r="R513" s="255"/>
      <c r="S513" s="255"/>
      <c r="T513" s="25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57" t="s">
        <v>181</v>
      </c>
      <c r="AU513" s="257" t="s">
        <v>91</v>
      </c>
      <c r="AV513" s="13" t="s">
        <v>89</v>
      </c>
      <c r="AW513" s="13" t="s">
        <v>38</v>
      </c>
      <c r="AX513" s="13" t="s">
        <v>82</v>
      </c>
      <c r="AY513" s="257" t="s">
        <v>162</v>
      </c>
    </row>
    <row r="514" s="13" customFormat="1">
      <c r="A514" s="13"/>
      <c r="B514" s="248"/>
      <c r="C514" s="249"/>
      <c r="D514" s="240" t="s">
        <v>181</v>
      </c>
      <c r="E514" s="250" t="s">
        <v>1</v>
      </c>
      <c r="F514" s="251" t="s">
        <v>647</v>
      </c>
      <c r="G514" s="249"/>
      <c r="H514" s="250" t="s">
        <v>1</v>
      </c>
      <c r="I514" s="252"/>
      <c r="J514" s="249"/>
      <c r="K514" s="249"/>
      <c r="L514" s="253"/>
      <c r="M514" s="254"/>
      <c r="N514" s="255"/>
      <c r="O514" s="255"/>
      <c r="P514" s="255"/>
      <c r="Q514" s="255"/>
      <c r="R514" s="255"/>
      <c r="S514" s="255"/>
      <c r="T514" s="25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7" t="s">
        <v>181</v>
      </c>
      <c r="AU514" s="257" t="s">
        <v>91</v>
      </c>
      <c r="AV514" s="13" t="s">
        <v>89</v>
      </c>
      <c r="AW514" s="13" t="s">
        <v>38</v>
      </c>
      <c r="AX514" s="13" t="s">
        <v>82</v>
      </c>
      <c r="AY514" s="257" t="s">
        <v>162</v>
      </c>
    </row>
    <row r="515" s="14" customFormat="1">
      <c r="A515" s="14"/>
      <c r="B515" s="258"/>
      <c r="C515" s="259"/>
      <c r="D515" s="240" t="s">
        <v>181</v>
      </c>
      <c r="E515" s="260" t="s">
        <v>1</v>
      </c>
      <c r="F515" s="261" t="s">
        <v>648</v>
      </c>
      <c r="G515" s="259"/>
      <c r="H515" s="262">
        <v>104.59</v>
      </c>
      <c r="I515" s="263"/>
      <c r="J515" s="259"/>
      <c r="K515" s="259"/>
      <c r="L515" s="264"/>
      <c r="M515" s="265"/>
      <c r="N515" s="266"/>
      <c r="O515" s="266"/>
      <c r="P515" s="266"/>
      <c r="Q515" s="266"/>
      <c r="R515" s="266"/>
      <c r="S515" s="266"/>
      <c r="T515" s="26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8" t="s">
        <v>181</v>
      </c>
      <c r="AU515" s="268" t="s">
        <v>91</v>
      </c>
      <c r="AV515" s="14" t="s">
        <v>91</v>
      </c>
      <c r="AW515" s="14" t="s">
        <v>38</v>
      </c>
      <c r="AX515" s="14" t="s">
        <v>89</v>
      </c>
      <c r="AY515" s="268" t="s">
        <v>162</v>
      </c>
    </row>
    <row r="516" s="2" customFormat="1" ht="16.5" customHeight="1">
      <c r="A516" s="39"/>
      <c r="B516" s="40"/>
      <c r="C516" s="280" t="s">
        <v>649</v>
      </c>
      <c r="D516" s="280" t="s">
        <v>210</v>
      </c>
      <c r="E516" s="281" t="s">
        <v>650</v>
      </c>
      <c r="F516" s="282" t="s">
        <v>651</v>
      </c>
      <c r="G516" s="283" t="s">
        <v>263</v>
      </c>
      <c r="H516" s="284">
        <v>125.508</v>
      </c>
      <c r="I516" s="285"/>
      <c r="J516" s="286">
        <f>ROUND(I516*H516,2)</f>
        <v>0</v>
      </c>
      <c r="K516" s="282" t="s">
        <v>1</v>
      </c>
      <c r="L516" s="287"/>
      <c r="M516" s="288" t="s">
        <v>1</v>
      </c>
      <c r="N516" s="289" t="s">
        <v>47</v>
      </c>
      <c r="O516" s="92"/>
      <c r="P516" s="236">
        <f>O516*H516</f>
        <v>0</v>
      </c>
      <c r="Q516" s="236">
        <v>0.0047000000000000002</v>
      </c>
      <c r="R516" s="236">
        <f>Q516*H516</f>
        <v>0.58988759999999996</v>
      </c>
      <c r="S516" s="236">
        <v>0</v>
      </c>
      <c r="T516" s="23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8" t="s">
        <v>443</v>
      </c>
      <c r="AT516" s="238" t="s">
        <v>210</v>
      </c>
      <c r="AU516" s="238" t="s">
        <v>91</v>
      </c>
      <c r="AY516" s="18" t="s">
        <v>162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8" t="s">
        <v>89</v>
      </c>
      <c r="BK516" s="239">
        <f>ROUND(I516*H516,2)</f>
        <v>0</v>
      </c>
      <c r="BL516" s="18" t="s">
        <v>293</v>
      </c>
      <c r="BM516" s="238" t="s">
        <v>652</v>
      </c>
    </row>
    <row r="517" s="2" customFormat="1">
      <c r="A517" s="39"/>
      <c r="B517" s="40"/>
      <c r="C517" s="41"/>
      <c r="D517" s="240" t="s">
        <v>170</v>
      </c>
      <c r="E517" s="41"/>
      <c r="F517" s="241" t="s">
        <v>651</v>
      </c>
      <c r="G517" s="41"/>
      <c r="H517" s="41"/>
      <c r="I517" s="242"/>
      <c r="J517" s="41"/>
      <c r="K517" s="41"/>
      <c r="L517" s="45"/>
      <c r="M517" s="243"/>
      <c r="N517" s="244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170</v>
      </c>
      <c r="AU517" s="18" t="s">
        <v>91</v>
      </c>
    </row>
    <row r="518" s="2" customFormat="1">
      <c r="A518" s="39"/>
      <c r="B518" s="40"/>
      <c r="C518" s="41"/>
      <c r="D518" s="240" t="s">
        <v>179</v>
      </c>
      <c r="E518" s="41"/>
      <c r="F518" s="247" t="s">
        <v>653</v>
      </c>
      <c r="G518" s="41"/>
      <c r="H518" s="41"/>
      <c r="I518" s="242"/>
      <c r="J518" s="41"/>
      <c r="K518" s="41"/>
      <c r="L518" s="45"/>
      <c r="M518" s="243"/>
      <c r="N518" s="244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179</v>
      </c>
      <c r="AU518" s="18" t="s">
        <v>91</v>
      </c>
    </row>
    <row r="519" s="13" customFormat="1">
      <c r="A519" s="13"/>
      <c r="B519" s="248"/>
      <c r="C519" s="249"/>
      <c r="D519" s="240" t="s">
        <v>181</v>
      </c>
      <c r="E519" s="250" t="s">
        <v>1</v>
      </c>
      <c r="F519" s="251" t="s">
        <v>518</v>
      </c>
      <c r="G519" s="249"/>
      <c r="H519" s="250" t="s">
        <v>1</v>
      </c>
      <c r="I519" s="252"/>
      <c r="J519" s="249"/>
      <c r="K519" s="249"/>
      <c r="L519" s="253"/>
      <c r="M519" s="254"/>
      <c r="N519" s="255"/>
      <c r="O519" s="255"/>
      <c r="P519" s="255"/>
      <c r="Q519" s="255"/>
      <c r="R519" s="255"/>
      <c r="S519" s="255"/>
      <c r="T519" s="25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7" t="s">
        <v>181</v>
      </c>
      <c r="AU519" s="257" t="s">
        <v>91</v>
      </c>
      <c r="AV519" s="13" t="s">
        <v>89</v>
      </c>
      <c r="AW519" s="13" t="s">
        <v>38</v>
      </c>
      <c r="AX519" s="13" t="s">
        <v>82</v>
      </c>
      <c r="AY519" s="257" t="s">
        <v>162</v>
      </c>
    </row>
    <row r="520" s="13" customFormat="1">
      <c r="A520" s="13"/>
      <c r="B520" s="248"/>
      <c r="C520" s="249"/>
      <c r="D520" s="240" t="s">
        <v>181</v>
      </c>
      <c r="E520" s="250" t="s">
        <v>1</v>
      </c>
      <c r="F520" s="251" t="s">
        <v>654</v>
      </c>
      <c r="G520" s="249"/>
      <c r="H520" s="250" t="s">
        <v>1</v>
      </c>
      <c r="I520" s="252"/>
      <c r="J520" s="249"/>
      <c r="K520" s="249"/>
      <c r="L520" s="253"/>
      <c r="M520" s="254"/>
      <c r="N520" s="255"/>
      <c r="O520" s="255"/>
      <c r="P520" s="255"/>
      <c r="Q520" s="255"/>
      <c r="R520" s="255"/>
      <c r="S520" s="255"/>
      <c r="T520" s="25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7" t="s">
        <v>181</v>
      </c>
      <c r="AU520" s="257" t="s">
        <v>91</v>
      </c>
      <c r="AV520" s="13" t="s">
        <v>89</v>
      </c>
      <c r="AW520" s="13" t="s">
        <v>38</v>
      </c>
      <c r="AX520" s="13" t="s">
        <v>82</v>
      </c>
      <c r="AY520" s="257" t="s">
        <v>162</v>
      </c>
    </row>
    <row r="521" s="14" customFormat="1">
      <c r="A521" s="14"/>
      <c r="B521" s="258"/>
      <c r="C521" s="259"/>
      <c r="D521" s="240" t="s">
        <v>181</v>
      </c>
      <c r="E521" s="260" t="s">
        <v>1</v>
      </c>
      <c r="F521" s="261" t="s">
        <v>655</v>
      </c>
      <c r="G521" s="259"/>
      <c r="H521" s="262">
        <v>125.508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8" t="s">
        <v>181</v>
      </c>
      <c r="AU521" s="268" t="s">
        <v>91</v>
      </c>
      <c r="AV521" s="14" t="s">
        <v>91</v>
      </c>
      <c r="AW521" s="14" t="s">
        <v>38</v>
      </c>
      <c r="AX521" s="14" t="s">
        <v>89</v>
      </c>
      <c r="AY521" s="268" t="s">
        <v>162</v>
      </c>
    </row>
    <row r="522" s="2" customFormat="1" ht="16.5" customHeight="1">
      <c r="A522" s="39"/>
      <c r="B522" s="40"/>
      <c r="C522" s="227" t="s">
        <v>656</v>
      </c>
      <c r="D522" s="227" t="s">
        <v>164</v>
      </c>
      <c r="E522" s="228" t="s">
        <v>657</v>
      </c>
      <c r="F522" s="229" t="s">
        <v>658</v>
      </c>
      <c r="G522" s="230" t="s">
        <v>240</v>
      </c>
      <c r="H522" s="231">
        <v>0.68899999999999995</v>
      </c>
      <c r="I522" s="232"/>
      <c r="J522" s="233">
        <f>ROUND(I522*H522,2)</f>
        <v>0</v>
      </c>
      <c r="K522" s="229" t="s">
        <v>174</v>
      </c>
      <c r="L522" s="45"/>
      <c r="M522" s="234" t="s">
        <v>1</v>
      </c>
      <c r="N522" s="235" t="s">
        <v>47</v>
      </c>
      <c r="O522" s="92"/>
      <c r="P522" s="236">
        <f>O522*H522</f>
        <v>0</v>
      </c>
      <c r="Q522" s="236">
        <v>0</v>
      </c>
      <c r="R522" s="236">
        <f>Q522*H522</f>
        <v>0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293</v>
      </c>
      <c r="AT522" s="238" t="s">
        <v>164</v>
      </c>
      <c r="AU522" s="238" t="s">
        <v>91</v>
      </c>
      <c r="AY522" s="18" t="s">
        <v>162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89</v>
      </c>
      <c r="BK522" s="239">
        <f>ROUND(I522*H522,2)</f>
        <v>0</v>
      </c>
      <c r="BL522" s="18" t="s">
        <v>293</v>
      </c>
      <c r="BM522" s="238" t="s">
        <v>659</v>
      </c>
    </row>
    <row r="523" s="2" customFormat="1">
      <c r="A523" s="39"/>
      <c r="B523" s="40"/>
      <c r="C523" s="41"/>
      <c r="D523" s="240" t="s">
        <v>170</v>
      </c>
      <c r="E523" s="41"/>
      <c r="F523" s="241" t="s">
        <v>660</v>
      </c>
      <c r="G523" s="41"/>
      <c r="H523" s="41"/>
      <c r="I523" s="242"/>
      <c r="J523" s="41"/>
      <c r="K523" s="41"/>
      <c r="L523" s="45"/>
      <c r="M523" s="243"/>
      <c r="N523" s="244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170</v>
      </c>
      <c r="AU523" s="18" t="s">
        <v>91</v>
      </c>
    </row>
    <row r="524" s="2" customFormat="1">
      <c r="A524" s="39"/>
      <c r="B524" s="40"/>
      <c r="C524" s="41"/>
      <c r="D524" s="245" t="s">
        <v>177</v>
      </c>
      <c r="E524" s="41"/>
      <c r="F524" s="246" t="s">
        <v>661</v>
      </c>
      <c r="G524" s="41"/>
      <c r="H524" s="41"/>
      <c r="I524" s="242"/>
      <c r="J524" s="41"/>
      <c r="K524" s="41"/>
      <c r="L524" s="45"/>
      <c r="M524" s="243"/>
      <c r="N524" s="244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177</v>
      </c>
      <c r="AU524" s="18" t="s">
        <v>91</v>
      </c>
    </row>
    <row r="525" s="12" customFormat="1" ht="22.8" customHeight="1">
      <c r="A525" s="12"/>
      <c r="B525" s="211"/>
      <c r="C525" s="212"/>
      <c r="D525" s="213" t="s">
        <v>81</v>
      </c>
      <c r="E525" s="225" t="s">
        <v>662</v>
      </c>
      <c r="F525" s="225" t="s">
        <v>663</v>
      </c>
      <c r="G525" s="212"/>
      <c r="H525" s="212"/>
      <c r="I525" s="215"/>
      <c r="J525" s="226">
        <f>BK525</f>
        <v>0</v>
      </c>
      <c r="K525" s="212"/>
      <c r="L525" s="217"/>
      <c r="M525" s="218"/>
      <c r="N525" s="219"/>
      <c r="O525" s="219"/>
      <c r="P525" s="220">
        <f>SUM(P526:P567)</f>
        <v>0</v>
      </c>
      <c r="Q525" s="219"/>
      <c r="R525" s="220">
        <f>SUM(R526:R567)</f>
        <v>0.62644469999999997</v>
      </c>
      <c r="S525" s="219"/>
      <c r="T525" s="221">
        <f>SUM(T526:T567)</f>
        <v>0.17298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22" t="s">
        <v>91</v>
      </c>
      <c r="AT525" s="223" t="s">
        <v>81</v>
      </c>
      <c r="AU525" s="223" t="s">
        <v>89</v>
      </c>
      <c r="AY525" s="222" t="s">
        <v>162</v>
      </c>
      <c r="BK525" s="224">
        <f>SUM(BK526:BK567)</f>
        <v>0</v>
      </c>
    </row>
    <row r="526" s="2" customFormat="1" ht="16.5" customHeight="1">
      <c r="A526" s="39"/>
      <c r="B526" s="40"/>
      <c r="C526" s="227" t="s">
        <v>664</v>
      </c>
      <c r="D526" s="227" t="s">
        <v>164</v>
      </c>
      <c r="E526" s="228" t="s">
        <v>665</v>
      </c>
      <c r="F526" s="229" t="s">
        <v>666</v>
      </c>
      <c r="G526" s="230" t="s">
        <v>247</v>
      </c>
      <c r="H526" s="231">
        <v>50.159999999999997</v>
      </c>
      <c r="I526" s="232"/>
      <c r="J526" s="233">
        <f>ROUND(I526*H526,2)</f>
        <v>0</v>
      </c>
      <c r="K526" s="229" t="s">
        <v>174</v>
      </c>
      <c r="L526" s="45"/>
      <c r="M526" s="234" t="s">
        <v>1</v>
      </c>
      <c r="N526" s="235" t="s">
        <v>47</v>
      </c>
      <c r="O526" s="92"/>
      <c r="P526" s="236">
        <f>O526*H526</f>
        <v>0</v>
      </c>
      <c r="Q526" s="236">
        <v>2.0000000000000002E-05</v>
      </c>
      <c r="R526" s="236">
        <f>Q526*H526</f>
        <v>0.0010032000000000001</v>
      </c>
      <c r="S526" s="236">
        <v>0</v>
      </c>
      <c r="T526" s="237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8" t="s">
        <v>293</v>
      </c>
      <c r="AT526" s="238" t="s">
        <v>164</v>
      </c>
      <c r="AU526" s="238" t="s">
        <v>91</v>
      </c>
      <c r="AY526" s="18" t="s">
        <v>162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8" t="s">
        <v>89</v>
      </c>
      <c r="BK526" s="239">
        <f>ROUND(I526*H526,2)</f>
        <v>0</v>
      </c>
      <c r="BL526" s="18" t="s">
        <v>293</v>
      </c>
      <c r="BM526" s="238" t="s">
        <v>667</v>
      </c>
    </row>
    <row r="527" s="2" customFormat="1">
      <c r="A527" s="39"/>
      <c r="B527" s="40"/>
      <c r="C527" s="41"/>
      <c r="D527" s="240" t="s">
        <v>170</v>
      </c>
      <c r="E527" s="41"/>
      <c r="F527" s="241" t="s">
        <v>668</v>
      </c>
      <c r="G527" s="41"/>
      <c r="H527" s="41"/>
      <c r="I527" s="242"/>
      <c r="J527" s="41"/>
      <c r="K527" s="41"/>
      <c r="L527" s="45"/>
      <c r="M527" s="243"/>
      <c r="N527" s="244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170</v>
      </c>
      <c r="AU527" s="18" t="s">
        <v>91</v>
      </c>
    </row>
    <row r="528" s="2" customFormat="1">
      <c r="A528" s="39"/>
      <c r="B528" s="40"/>
      <c r="C528" s="41"/>
      <c r="D528" s="245" t="s">
        <v>177</v>
      </c>
      <c r="E528" s="41"/>
      <c r="F528" s="246" t="s">
        <v>669</v>
      </c>
      <c r="G528" s="41"/>
      <c r="H528" s="41"/>
      <c r="I528" s="242"/>
      <c r="J528" s="41"/>
      <c r="K528" s="41"/>
      <c r="L528" s="45"/>
      <c r="M528" s="243"/>
      <c r="N528" s="24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177</v>
      </c>
      <c r="AU528" s="18" t="s">
        <v>91</v>
      </c>
    </row>
    <row r="529" s="13" customFormat="1">
      <c r="A529" s="13"/>
      <c r="B529" s="248"/>
      <c r="C529" s="249"/>
      <c r="D529" s="240" t="s">
        <v>181</v>
      </c>
      <c r="E529" s="250" t="s">
        <v>1</v>
      </c>
      <c r="F529" s="251" t="s">
        <v>594</v>
      </c>
      <c r="G529" s="249"/>
      <c r="H529" s="250" t="s">
        <v>1</v>
      </c>
      <c r="I529" s="252"/>
      <c r="J529" s="249"/>
      <c r="K529" s="249"/>
      <c r="L529" s="253"/>
      <c r="M529" s="254"/>
      <c r="N529" s="255"/>
      <c r="O529" s="255"/>
      <c r="P529" s="255"/>
      <c r="Q529" s="255"/>
      <c r="R529" s="255"/>
      <c r="S529" s="255"/>
      <c r="T529" s="25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7" t="s">
        <v>181</v>
      </c>
      <c r="AU529" s="257" t="s">
        <v>91</v>
      </c>
      <c r="AV529" s="13" t="s">
        <v>89</v>
      </c>
      <c r="AW529" s="13" t="s">
        <v>38</v>
      </c>
      <c r="AX529" s="13" t="s">
        <v>82</v>
      </c>
      <c r="AY529" s="257" t="s">
        <v>162</v>
      </c>
    </row>
    <row r="530" s="14" customFormat="1">
      <c r="A530" s="14"/>
      <c r="B530" s="258"/>
      <c r="C530" s="259"/>
      <c r="D530" s="240" t="s">
        <v>181</v>
      </c>
      <c r="E530" s="260" t="s">
        <v>1</v>
      </c>
      <c r="F530" s="261" t="s">
        <v>670</v>
      </c>
      <c r="G530" s="259"/>
      <c r="H530" s="262">
        <v>50.159999999999997</v>
      </c>
      <c r="I530" s="263"/>
      <c r="J530" s="259"/>
      <c r="K530" s="259"/>
      <c r="L530" s="264"/>
      <c r="M530" s="265"/>
      <c r="N530" s="266"/>
      <c r="O530" s="266"/>
      <c r="P530" s="266"/>
      <c r="Q530" s="266"/>
      <c r="R530" s="266"/>
      <c r="S530" s="266"/>
      <c r="T530" s="267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8" t="s">
        <v>181</v>
      </c>
      <c r="AU530" s="268" t="s">
        <v>91</v>
      </c>
      <c r="AV530" s="14" t="s">
        <v>91</v>
      </c>
      <c r="AW530" s="14" t="s">
        <v>38</v>
      </c>
      <c r="AX530" s="14" t="s">
        <v>89</v>
      </c>
      <c r="AY530" s="268" t="s">
        <v>162</v>
      </c>
    </row>
    <row r="531" s="2" customFormat="1" ht="16.5" customHeight="1">
      <c r="A531" s="39"/>
      <c r="B531" s="40"/>
      <c r="C531" s="280" t="s">
        <v>671</v>
      </c>
      <c r="D531" s="280" t="s">
        <v>210</v>
      </c>
      <c r="E531" s="281" t="s">
        <v>672</v>
      </c>
      <c r="F531" s="282" t="s">
        <v>673</v>
      </c>
      <c r="G531" s="283" t="s">
        <v>173</v>
      </c>
      <c r="H531" s="284">
        <v>0.086999999999999994</v>
      </c>
      <c r="I531" s="285"/>
      <c r="J531" s="286">
        <f>ROUND(I531*H531,2)</f>
        <v>0</v>
      </c>
      <c r="K531" s="282" t="s">
        <v>174</v>
      </c>
      <c r="L531" s="287"/>
      <c r="M531" s="288" t="s">
        <v>1</v>
      </c>
      <c r="N531" s="289" t="s">
        <v>47</v>
      </c>
      <c r="O531" s="92"/>
      <c r="P531" s="236">
        <f>O531*H531</f>
        <v>0</v>
      </c>
      <c r="Q531" s="236">
        <v>0.55000000000000004</v>
      </c>
      <c r="R531" s="236">
        <f>Q531*H531</f>
        <v>0.047850000000000004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443</v>
      </c>
      <c r="AT531" s="238" t="s">
        <v>210</v>
      </c>
      <c r="AU531" s="238" t="s">
        <v>91</v>
      </c>
      <c r="AY531" s="18" t="s">
        <v>162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89</v>
      </c>
      <c r="BK531" s="239">
        <f>ROUND(I531*H531,2)</f>
        <v>0</v>
      </c>
      <c r="BL531" s="18" t="s">
        <v>293</v>
      </c>
      <c r="BM531" s="238" t="s">
        <v>674</v>
      </c>
    </row>
    <row r="532" s="2" customFormat="1">
      <c r="A532" s="39"/>
      <c r="B532" s="40"/>
      <c r="C532" s="41"/>
      <c r="D532" s="240" t="s">
        <v>170</v>
      </c>
      <c r="E532" s="41"/>
      <c r="F532" s="241" t="s">
        <v>673</v>
      </c>
      <c r="G532" s="41"/>
      <c r="H532" s="41"/>
      <c r="I532" s="242"/>
      <c r="J532" s="41"/>
      <c r="K532" s="41"/>
      <c r="L532" s="45"/>
      <c r="M532" s="243"/>
      <c r="N532" s="244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170</v>
      </c>
      <c r="AU532" s="18" t="s">
        <v>91</v>
      </c>
    </row>
    <row r="533" s="2" customFormat="1">
      <c r="A533" s="39"/>
      <c r="B533" s="40"/>
      <c r="C533" s="41"/>
      <c r="D533" s="240" t="s">
        <v>179</v>
      </c>
      <c r="E533" s="41"/>
      <c r="F533" s="247" t="s">
        <v>675</v>
      </c>
      <c r="G533" s="41"/>
      <c r="H533" s="41"/>
      <c r="I533" s="242"/>
      <c r="J533" s="41"/>
      <c r="K533" s="41"/>
      <c r="L533" s="45"/>
      <c r="M533" s="243"/>
      <c r="N533" s="244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179</v>
      </c>
      <c r="AU533" s="18" t="s">
        <v>91</v>
      </c>
    </row>
    <row r="534" s="13" customFormat="1">
      <c r="A534" s="13"/>
      <c r="B534" s="248"/>
      <c r="C534" s="249"/>
      <c r="D534" s="240" t="s">
        <v>181</v>
      </c>
      <c r="E534" s="250" t="s">
        <v>1</v>
      </c>
      <c r="F534" s="251" t="s">
        <v>594</v>
      </c>
      <c r="G534" s="249"/>
      <c r="H534" s="250" t="s">
        <v>1</v>
      </c>
      <c r="I534" s="252"/>
      <c r="J534" s="249"/>
      <c r="K534" s="249"/>
      <c r="L534" s="253"/>
      <c r="M534" s="254"/>
      <c r="N534" s="255"/>
      <c r="O534" s="255"/>
      <c r="P534" s="255"/>
      <c r="Q534" s="255"/>
      <c r="R534" s="255"/>
      <c r="S534" s="255"/>
      <c r="T534" s="25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7" t="s">
        <v>181</v>
      </c>
      <c r="AU534" s="257" t="s">
        <v>91</v>
      </c>
      <c r="AV534" s="13" t="s">
        <v>89</v>
      </c>
      <c r="AW534" s="13" t="s">
        <v>38</v>
      </c>
      <c r="AX534" s="13" t="s">
        <v>82</v>
      </c>
      <c r="AY534" s="257" t="s">
        <v>162</v>
      </c>
    </row>
    <row r="535" s="14" customFormat="1">
      <c r="A535" s="14"/>
      <c r="B535" s="258"/>
      <c r="C535" s="259"/>
      <c r="D535" s="240" t="s">
        <v>181</v>
      </c>
      <c r="E535" s="260" t="s">
        <v>1</v>
      </c>
      <c r="F535" s="261" t="s">
        <v>676</v>
      </c>
      <c r="G535" s="259"/>
      <c r="H535" s="262">
        <v>0.086999999999999994</v>
      </c>
      <c r="I535" s="263"/>
      <c r="J535" s="259"/>
      <c r="K535" s="259"/>
      <c r="L535" s="264"/>
      <c r="M535" s="265"/>
      <c r="N535" s="266"/>
      <c r="O535" s="266"/>
      <c r="P535" s="266"/>
      <c r="Q535" s="266"/>
      <c r="R535" s="266"/>
      <c r="S535" s="266"/>
      <c r="T535" s="26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8" t="s">
        <v>181</v>
      </c>
      <c r="AU535" s="268" t="s">
        <v>91</v>
      </c>
      <c r="AV535" s="14" t="s">
        <v>91</v>
      </c>
      <c r="AW535" s="14" t="s">
        <v>38</v>
      </c>
      <c r="AX535" s="14" t="s">
        <v>89</v>
      </c>
      <c r="AY535" s="268" t="s">
        <v>162</v>
      </c>
    </row>
    <row r="536" s="2" customFormat="1" ht="16.5" customHeight="1">
      <c r="A536" s="39"/>
      <c r="B536" s="40"/>
      <c r="C536" s="227" t="s">
        <v>677</v>
      </c>
      <c r="D536" s="227" t="s">
        <v>164</v>
      </c>
      <c r="E536" s="228" t="s">
        <v>678</v>
      </c>
      <c r="F536" s="229" t="s">
        <v>679</v>
      </c>
      <c r="G536" s="230" t="s">
        <v>263</v>
      </c>
      <c r="H536" s="231">
        <v>18.850000000000001</v>
      </c>
      <c r="I536" s="232"/>
      <c r="J536" s="233">
        <f>ROUND(I536*H536,2)</f>
        <v>0</v>
      </c>
      <c r="K536" s="229" t="s">
        <v>174</v>
      </c>
      <c r="L536" s="45"/>
      <c r="M536" s="234" t="s">
        <v>1</v>
      </c>
      <c r="N536" s="235" t="s">
        <v>47</v>
      </c>
      <c r="O536" s="92"/>
      <c r="P536" s="236">
        <f>O536*H536</f>
        <v>0</v>
      </c>
      <c r="Q536" s="236">
        <v>0.015789999999999998</v>
      </c>
      <c r="R536" s="236">
        <f>Q536*H536</f>
        <v>0.2976415</v>
      </c>
      <c r="S536" s="236">
        <v>0</v>
      </c>
      <c r="T536" s="237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8" t="s">
        <v>293</v>
      </c>
      <c r="AT536" s="238" t="s">
        <v>164</v>
      </c>
      <c r="AU536" s="238" t="s">
        <v>91</v>
      </c>
      <c r="AY536" s="18" t="s">
        <v>162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8" t="s">
        <v>89</v>
      </c>
      <c r="BK536" s="239">
        <f>ROUND(I536*H536,2)</f>
        <v>0</v>
      </c>
      <c r="BL536" s="18" t="s">
        <v>293</v>
      </c>
      <c r="BM536" s="238" t="s">
        <v>680</v>
      </c>
    </row>
    <row r="537" s="2" customFormat="1">
      <c r="A537" s="39"/>
      <c r="B537" s="40"/>
      <c r="C537" s="41"/>
      <c r="D537" s="240" t="s">
        <v>170</v>
      </c>
      <c r="E537" s="41"/>
      <c r="F537" s="241" t="s">
        <v>681</v>
      </c>
      <c r="G537" s="41"/>
      <c r="H537" s="41"/>
      <c r="I537" s="242"/>
      <c r="J537" s="41"/>
      <c r="K537" s="41"/>
      <c r="L537" s="45"/>
      <c r="M537" s="243"/>
      <c r="N537" s="24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170</v>
      </c>
      <c r="AU537" s="18" t="s">
        <v>91</v>
      </c>
    </row>
    <row r="538" s="2" customFormat="1">
      <c r="A538" s="39"/>
      <c r="B538" s="40"/>
      <c r="C538" s="41"/>
      <c r="D538" s="245" t="s">
        <v>177</v>
      </c>
      <c r="E538" s="41"/>
      <c r="F538" s="246" t="s">
        <v>682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177</v>
      </c>
      <c r="AU538" s="18" t="s">
        <v>91</v>
      </c>
    </row>
    <row r="539" s="13" customFormat="1">
      <c r="A539" s="13"/>
      <c r="B539" s="248"/>
      <c r="C539" s="249"/>
      <c r="D539" s="240" t="s">
        <v>181</v>
      </c>
      <c r="E539" s="250" t="s">
        <v>1</v>
      </c>
      <c r="F539" s="251" t="s">
        <v>594</v>
      </c>
      <c r="G539" s="249"/>
      <c r="H539" s="250" t="s">
        <v>1</v>
      </c>
      <c r="I539" s="252"/>
      <c r="J539" s="249"/>
      <c r="K539" s="249"/>
      <c r="L539" s="253"/>
      <c r="M539" s="254"/>
      <c r="N539" s="255"/>
      <c r="O539" s="255"/>
      <c r="P539" s="255"/>
      <c r="Q539" s="255"/>
      <c r="R539" s="255"/>
      <c r="S539" s="255"/>
      <c r="T539" s="25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7" t="s">
        <v>181</v>
      </c>
      <c r="AU539" s="257" t="s">
        <v>91</v>
      </c>
      <c r="AV539" s="13" t="s">
        <v>89</v>
      </c>
      <c r="AW539" s="13" t="s">
        <v>38</v>
      </c>
      <c r="AX539" s="13" t="s">
        <v>82</v>
      </c>
      <c r="AY539" s="257" t="s">
        <v>162</v>
      </c>
    </row>
    <row r="540" s="14" customFormat="1">
      <c r="A540" s="14"/>
      <c r="B540" s="258"/>
      <c r="C540" s="259"/>
      <c r="D540" s="240" t="s">
        <v>181</v>
      </c>
      <c r="E540" s="260" t="s">
        <v>1</v>
      </c>
      <c r="F540" s="261" t="s">
        <v>683</v>
      </c>
      <c r="G540" s="259"/>
      <c r="H540" s="262">
        <v>18.850000000000001</v>
      </c>
      <c r="I540" s="263"/>
      <c r="J540" s="259"/>
      <c r="K540" s="259"/>
      <c r="L540" s="264"/>
      <c r="M540" s="265"/>
      <c r="N540" s="266"/>
      <c r="O540" s="266"/>
      <c r="P540" s="266"/>
      <c r="Q540" s="266"/>
      <c r="R540" s="266"/>
      <c r="S540" s="266"/>
      <c r="T540" s="26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8" t="s">
        <v>181</v>
      </c>
      <c r="AU540" s="268" t="s">
        <v>91</v>
      </c>
      <c r="AV540" s="14" t="s">
        <v>91</v>
      </c>
      <c r="AW540" s="14" t="s">
        <v>38</v>
      </c>
      <c r="AX540" s="14" t="s">
        <v>89</v>
      </c>
      <c r="AY540" s="268" t="s">
        <v>162</v>
      </c>
    </row>
    <row r="541" s="2" customFormat="1" ht="16.5" customHeight="1">
      <c r="A541" s="39"/>
      <c r="B541" s="40"/>
      <c r="C541" s="227" t="s">
        <v>684</v>
      </c>
      <c r="D541" s="227" t="s">
        <v>164</v>
      </c>
      <c r="E541" s="228" t="s">
        <v>685</v>
      </c>
      <c r="F541" s="229" t="s">
        <v>686</v>
      </c>
      <c r="G541" s="230" t="s">
        <v>263</v>
      </c>
      <c r="H541" s="231">
        <v>9.6099999999999994</v>
      </c>
      <c r="I541" s="232"/>
      <c r="J541" s="233">
        <f>ROUND(I541*H541,2)</f>
        <v>0</v>
      </c>
      <c r="K541" s="229" t="s">
        <v>174</v>
      </c>
      <c r="L541" s="45"/>
      <c r="M541" s="234" t="s">
        <v>1</v>
      </c>
      <c r="N541" s="235" t="s">
        <v>47</v>
      </c>
      <c r="O541" s="92"/>
      <c r="P541" s="236">
        <f>O541*H541</f>
        <v>0</v>
      </c>
      <c r="Q541" s="236">
        <v>0</v>
      </c>
      <c r="R541" s="236">
        <f>Q541*H541</f>
        <v>0</v>
      </c>
      <c r="S541" s="236">
        <v>0</v>
      </c>
      <c r="T541" s="23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293</v>
      </c>
      <c r="AT541" s="238" t="s">
        <v>164</v>
      </c>
      <c r="AU541" s="238" t="s">
        <v>91</v>
      </c>
      <c r="AY541" s="18" t="s">
        <v>162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89</v>
      </c>
      <c r="BK541" s="239">
        <f>ROUND(I541*H541,2)</f>
        <v>0</v>
      </c>
      <c r="BL541" s="18" t="s">
        <v>293</v>
      </c>
      <c r="BM541" s="238" t="s">
        <v>687</v>
      </c>
    </row>
    <row r="542" s="2" customFormat="1">
      <c r="A542" s="39"/>
      <c r="B542" s="40"/>
      <c r="C542" s="41"/>
      <c r="D542" s="240" t="s">
        <v>170</v>
      </c>
      <c r="E542" s="41"/>
      <c r="F542" s="241" t="s">
        <v>688</v>
      </c>
      <c r="G542" s="41"/>
      <c r="H542" s="41"/>
      <c r="I542" s="242"/>
      <c r="J542" s="41"/>
      <c r="K542" s="41"/>
      <c r="L542" s="45"/>
      <c r="M542" s="243"/>
      <c r="N542" s="24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170</v>
      </c>
      <c r="AU542" s="18" t="s">
        <v>91</v>
      </c>
    </row>
    <row r="543" s="2" customFormat="1">
      <c r="A543" s="39"/>
      <c r="B543" s="40"/>
      <c r="C543" s="41"/>
      <c r="D543" s="245" t="s">
        <v>177</v>
      </c>
      <c r="E543" s="41"/>
      <c r="F543" s="246" t="s">
        <v>689</v>
      </c>
      <c r="G543" s="41"/>
      <c r="H543" s="41"/>
      <c r="I543" s="242"/>
      <c r="J543" s="41"/>
      <c r="K543" s="41"/>
      <c r="L543" s="45"/>
      <c r="M543" s="243"/>
      <c r="N543" s="244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177</v>
      </c>
      <c r="AU543" s="18" t="s">
        <v>91</v>
      </c>
    </row>
    <row r="544" s="13" customFormat="1">
      <c r="A544" s="13"/>
      <c r="B544" s="248"/>
      <c r="C544" s="249"/>
      <c r="D544" s="240" t="s">
        <v>181</v>
      </c>
      <c r="E544" s="250" t="s">
        <v>1</v>
      </c>
      <c r="F544" s="251" t="s">
        <v>690</v>
      </c>
      <c r="G544" s="249"/>
      <c r="H544" s="250" t="s">
        <v>1</v>
      </c>
      <c r="I544" s="252"/>
      <c r="J544" s="249"/>
      <c r="K544" s="249"/>
      <c r="L544" s="253"/>
      <c r="M544" s="254"/>
      <c r="N544" s="255"/>
      <c r="O544" s="255"/>
      <c r="P544" s="255"/>
      <c r="Q544" s="255"/>
      <c r="R544" s="255"/>
      <c r="S544" s="255"/>
      <c r="T544" s="25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7" t="s">
        <v>181</v>
      </c>
      <c r="AU544" s="257" t="s">
        <v>91</v>
      </c>
      <c r="AV544" s="13" t="s">
        <v>89</v>
      </c>
      <c r="AW544" s="13" t="s">
        <v>38</v>
      </c>
      <c r="AX544" s="13" t="s">
        <v>82</v>
      </c>
      <c r="AY544" s="257" t="s">
        <v>162</v>
      </c>
    </row>
    <row r="545" s="13" customFormat="1">
      <c r="A545" s="13"/>
      <c r="B545" s="248"/>
      <c r="C545" s="249"/>
      <c r="D545" s="240" t="s">
        <v>181</v>
      </c>
      <c r="E545" s="250" t="s">
        <v>1</v>
      </c>
      <c r="F545" s="251" t="s">
        <v>691</v>
      </c>
      <c r="G545" s="249"/>
      <c r="H545" s="250" t="s">
        <v>1</v>
      </c>
      <c r="I545" s="252"/>
      <c r="J545" s="249"/>
      <c r="K545" s="249"/>
      <c r="L545" s="253"/>
      <c r="M545" s="254"/>
      <c r="N545" s="255"/>
      <c r="O545" s="255"/>
      <c r="P545" s="255"/>
      <c r="Q545" s="255"/>
      <c r="R545" s="255"/>
      <c r="S545" s="255"/>
      <c r="T545" s="25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7" t="s">
        <v>181</v>
      </c>
      <c r="AU545" s="257" t="s">
        <v>91</v>
      </c>
      <c r="AV545" s="13" t="s">
        <v>89</v>
      </c>
      <c r="AW545" s="13" t="s">
        <v>38</v>
      </c>
      <c r="AX545" s="13" t="s">
        <v>82</v>
      </c>
      <c r="AY545" s="257" t="s">
        <v>162</v>
      </c>
    </row>
    <row r="546" s="14" customFormat="1">
      <c r="A546" s="14"/>
      <c r="B546" s="258"/>
      <c r="C546" s="259"/>
      <c r="D546" s="240" t="s">
        <v>181</v>
      </c>
      <c r="E546" s="260" t="s">
        <v>1</v>
      </c>
      <c r="F546" s="261" t="s">
        <v>510</v>
      </c>
      <c r="G546" s="259"/>
      <c r="H546" s="262">
        <v>9.6099999999999994</v>
      </c>
      <c r="I546" s="263"/>
      <c r="J546" s="259"/>
      <c r="K546" s="259"/>
      <c r="L546" s="264"/>
      <c r="M546" s="265"/>
      <c r="N546" s="266"/>
      <c r="O546" s="266"/>
      <c r="P546" s="266"/>
      <c r="Q546" s="266"/>
      <c r="R546" s="266"/>
      <c r="S546" s="266"/>
      <c r="T546" s="26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8" t="s">
        <v>181</v>
      </c>
      <c r="AU546" s="268" t="s">
        <v>91</v>
      </c>
      <c r="AV546" s="14" t="s">
        <v>91</v>
      </c>
      <c r="AW546" s="14" t="s">
        <v>38</v>
      </c>
      <c r="AX546" s="14" t="s">
        <v>89</v>
      </c>
      <c r="AY546" s="268" t="s">
        <v>162</v>
      </c>
    </row>
    <row r="547" s="2" customFormat="1" ht="16.5" customHeight="1">
      <c r="A547" s="39"/>
      <c r="B547" s="40"/>
      <c r="C547" s="280" t="s">
        <v>692</v>
      </c>
      <c r="D547" s="280" t="s">
        <v>210</v>
      </c>
      <c r="E547" s="281" t="s">
        <v>693</v>
      </c>
      <c r="F547" s="282" t="s">
        <v>694</v>
      </c>
      <c r="G547" s="283" t="s">
        <v>173</v>
      </c>
      <c r="H547" s="284">
        <v>0.33800000000000002</v>
      </c>
      <c r="I547" s="285"/>
      <c r="J547" s="286">
        <f>ROUND(I547*H547,2)</f>
        <v>0</v>
      </c>
      <c r="K547" s="282" t="s">
        <v>174</v>
      </c>
      <c r="L547" s="287"/>
      <c r="M547" s="288" t="s">
        <v>1</v>
      </c>
      <c r="N547" s="289" t="s">
        <v>47</v>
      </c>
      <c r="O547" s="92"/>
      <c r="P547" s="236">
        <f>O547*H547</f>
        <v>0</v>
      </c>
      <c r="Q547" s="236">
        <v>0.55000000000000004</v>
      </c>
      <c r="R547" s="236">
        <f>Q547*H547</f>
        <v>0.18590000000000004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443</v>
      </c>
      <c r="AT547" s="238" t="s">
        <v>210</v>
      </c>
      <c r="AU547" s="238" t="s">
        <v>91</v>
      </c>
      <c r="AY547" s="18" t="s">
        <v>162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89</v>
      </c>
      <c r="BK547" s="239">
        <f>ROUND(I547*H547,2)</f>
        <v>0</v>
      </c>
      <c r="BL547" s="18" t="s">
        <v>293</v>
      </c>
      <c r="BM547" s="238" t="s">
        <v>695</v>
      </c>
    </row>
    <row r="548" s="2" customFormat="1">
      <c r="A548" s="39"/>
      <c r="B548" s="40"/>
      <c r="C548" s="41"/>
      <c r="D548" s="240" t="s">
        <v>170</v>
      </c>
      <c r="E548" s="41"/>
      <c r="F548" s="241" t="s">
        <v>694</v>
      </c>
      <c r="G548" s="41"/>
      <c r="H548" s="41"/>
      <c r="I548" s="242"/>
      <c r="J548" s="41"/>
      <c r="K548" s="41"/>
      <c r="L548" s="45"/>
      <c r="M548" s="243"/>
      <c r="N548" s="24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170</v>
      </c>
      <c r="AU548" s="18" t="s">
        <v>91</v>
      </c>
    </row>
    <row r="549" s="2" customFormat="1">
      <c r="A549" s="39"/>
      <c r="B549" s="40"/>
      <c r="C549" s="41"/>
      <c r="D549" s="240" t="s">
        <v>179</v>
      </c>
      <c r="E549" s="41"/>
      <c r="F549" s="247" t="s">
        <v>696</v>
      </c>
      <c r="G549" s="41"/>
      <c r="H549" s="41"/>
      <c r="I549" s="242"/>
      <c r="J549" s="41"/>
      <c r="K549" s="41"/>
      <c r="L549" s="45"/>
      <c r="M549" s="243"/>
      <c r="N549" s="244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179</v>
      </c>
      <c r="AU549" s="18" t="s">
        <v>91</v>
      </c>
    </row>
    <row r="550" s="13" customFormat="1">
      <c r="A550" s="13"/>
      <c r="B550" s="248"/>
      <c r="C550" s="249"/>
      <c r="D550" s="240" t="s">
        <v>181</v>
      </c>
      <c r="E550" s="250" t="s">
        <v>1</v>
      </c>
      <c r="F550" s="251" t="s">
        <v>690</v>
      </c>
      <c r="G550" s="249"/>
      <c r="H550" s="250" t="s">
        <v>1</v>
      </c>
      <c r="I550" s="252"/>
      <c r="J550" s="249"/>
      <c r="K550" s="249"/>
      <c r="L550" s="253"/>
      <c r="M550" s="254"/>
      <c r="N550" s="255"/>
      <c r="O550" s="255"/>
      <c r="P550" s="255"/>
      <c r="Q550" s="255"/>
      <c r="R550" s="255"/>
      <c r="S550" s="255"/>
      <c r="T550" s="25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7" t="s">
        <v>181</v>
      </c>
      <c r="AU550" s="257" t="s">
        <v>91</v>
      </c>
      <c r="AV550" s="13" t="s">
        <v>89</v>
      </c>
      <c r="AW550" s="13" t="s">
        <v>38</v>
      </c>
      <c r="AX550" s="13" t="s">
        <v>82</v>
      </c>
      <c r="AY550" s="257" t="s">
        <v>162</v>
      </c>
    </row>
    <row r="551" s="13" customFormat="1">
      <c r="A551" s="13"/>
      <c r="B551" s="248"/>
      <c r="C551" s="249"/>
      <c r="D551" s="240" t="s">
        <v>181</v>
      </c>
      <c r="E551" s="250" t="s">
        <v>1</v>
      </c>
      <c r="F551" s="251" t="s">
        <v>697</v>
      </c>
      <c r="G551" s="249"/>
      <c r="H551" s="250" t="s">
        <v>1</v>
      </c>
      <c r="I551" s="252"/>
      <c r="J551" s="249"/>
      <c r="K551" s="249"/>
      <c r="L551" s="253"/>
      <c r="M551" s="254"/>
      <c r="N551" s="255"/>
      <c r="O551" s="255"/>
      <c r="P551" s="255"/>
      <c r="Q551" s="255"/>
      <c r="R551" s="255"/>
      <c r="S551" s="255"/>
      <c r="T551" s="25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7" t="s">
        <v>181</v>
      </c>
      <c r="AU551" s="257" t="s">
        <v>91</v>
      </c>
      <c r="AV551" s="13" t="s">
        <v>89</v>
      </c>
      <c r="AW551" s="13" t="s">
        <v>38</v>
      </c>
      <c r="AX551" s="13" t="s">
        <v>82</v>
      </c>
      <c r="AY551" s="257" t="s">
        <v>162</v>
      </c>
    </row>
    <row r="552" s="14" customFormat="1">
      <c r="A552" s="14"/>
      <c r="B552" s="258"/>
      <c r="C552" s="259"/>
      <c r="D552" s="240" t="s">
        <v>181</v>
      </c>
      <c r="E552" s="260" t="s">
        <v>1</v>
      </c>
      <c r="F552" s="261" t="s">
        <v>698</v>
      </c>
      <c r="G552" s="259"/>
      <c r="H552" s="262">
        <v>0.33800000000000002</v>
      </c>
      <c r="I552" s="263"/>
      <c r="J552" s="259"/>
      <c r="K552" s="259"/>
      <c r="L552" s="264"/>
      <c r="M552" s="265"/>
      <c r="N552" s="266"/>
      <c r="O552" s="266"/>
      <c r="P552" s="266"/>
      <c r="Q552" s="266"/>
      <c r="R552" s="266"/>
      <c r="S552" s="266"/>
      <c r="T552" s="26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8" t="s">
        <v>181</v>
      </c>
      <c r="AU552" s="268" t="s">
        <v>91</v>
      </c>
      <c r="AV552" s="14" t="s">
        <v>91</v>
      </c>
      <c r="AW552" s="14" t="s">
        <v>38</v>
      </c>
      <c r="AX552" s="14" t="s">
        <v>89</v>
      </c>
      <c r="AY552" s="268" t="s">
        <v>162</v>
      </c>
    </row>
    <row r="553" s="2" customFormat="1" ht="16.5" customHeight="1">
      <c r="A553" s="39"/>
      <c r="B553" s="40"/>
      <c r="C553" s="227" t="s">
        <v>699</v>
      </c>
      <c r="D553" s="227" t="s">
        <v>164</v>
      </c>
      <c r="E553" s="228" t="s">
        <v>700</v>
      </c>
      <c r="F553" s="229" t="s">
        <v>701</v>
      </c>
      <c r="G553" s="230" t="s">
        <v>263</v>
      </c>
      <c r="H553" s="231">
        <v>9.6099999999999994</v>
      </c>
      <c r="I553" s="232"/>
      <c r="J553" s="233">
        <f>ROUND(I553*H553,2)</f>
        <v>0</v>
      </c>
      <c r="K553" s="229" t="s">
        <v>174</v>
      </c>
      <c r="L553" s="45"/>
      <c r="M553" s="234" t="s">
        <v>1</v>
      </c>
      <c r="N553" s="235" t="s">
        <v>47</v>
      </c>
      <c r="O553" s="92"/>
      <c r="P553" s="236">
        <f>O553*H553</f>
        <v>0</v>
      </c>
      <c r="Q553" s="236">
        <v>0</v>
      </c>
      <c r="R553" s="236">
        <f>Q553*H553</f>
        <v>0</v>
      </c>
      <c r="S553" s="236">
        <v>0</v>
      </c>
      <c r="T553" s="237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8" t="s">
        <v>293</v>
      </c>
      <c r="AT553" s="238" t="s">
        <v>164</v>
      </c>
      <c r="AU553" s="238" t="s">
        <v>91</v>
      </c>
      <c r="AY553" s="18" t="s">
        <v>162</v>
      </c>
      <c r="BE553" s="239">
        <f>IF(N553="základní",J553,0)</f>
        <v>0</v>
      </c>
      <c r="BF553" s="239">
        <f>IF(N553="snížená",J553,0)</f>
        <v>0</v>
      </c>
      <c r="BG553" s="239">
        <f>IF(N553="zákl. přenesená",J553,0)</f>
        <v>0</v>
      </c>
      <c r="BH553" s="239">
        <f>IF(N553="sníž. přenesená",J553,0)</f>
        <v>0</v>
      </c>
      <c r="BI553" s="239">
        <f>IF(N553="nulová",J553,0)</f>
        <v>0</v>
      </c>
      <c r="BJ553" s="18" t="s">
        <v>89</v>
      </c>
      <c r="BK553" s="239">
        <f>ROUND(I553*H553,2)</f>
        <v>0</v>
      </c>
      <c r="BL553" s="18" t="s">
        <v>293</v>
      </c>
      <c r="BM553" s="238" t="s">
        <v>702</v>
      </c>
    </row>
    <row r="554" s="2" customFormat="1">
      <c r="A554" s="39"/>
      <c r="B554" s="40"/>
      <c r="C554" s="41"/>
      <c r="D554" s="240" t="s">
        <v>170</v>
      </c>
      <c r="E554" s="41"/>
      <c r="F554" s="241" t="s">
        <v>703</v>
      </c>
      <c r="G554" s="41"/>
      <c r="H554" s="41"/>
      <c r="I554" s="242"/>
      <c r="J554" s="41"/>
      <c r="K554" s="41"/>
      <c r="L554" s="45"/>
      <c r="M554" s="243"/>
      <c r="N554" s="244"/>
      <c r="O554" s="92"/>
      <c r="P554" s="92"/>
      <c r="Q554" s="92"/>
      <c r="R554" s="92"/>
      <c r="S554" s="92"/>
      <c r="T554" s="93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T554" s="18" t="s">
        <v>170</v>
      </c>
      <c r="AU554" s="18" t="s">
        <v>91</v>
      </c>
    </row>
    <row r="555" s="2" customFormat="1">
      <c r="A555" s="39"/>
      <c r="B555" s="40"/>
      <c r="C555" s="41"/>
      <c r="D555" s="245" t="s">
        <v>177</v>
      </c>
      <c r="E555" s="41"/>
      <c r="F555" s="246" t="s">
        <v>704</v>
      </c>
      <c r="G555" s="41"/>
      <c r="H555" s="41"/>
      <c r="I555" s="242"/>
      <c r="J555" s="41"/>
      <c r="K555" s="41"/>
      <c r="L555" s="45"/>
      <c r="M555" s="243"/>
      <c r="N555" s="24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177</v>
      </c>
      <c r="AU555" s="18" t="s">
        <v>91</v>
      </c>
    </row>
    <row r="556" s="13" customFormat="1">
      <c r="A556" s="13"/>
      <c r="B556" s="248"/>
      <c r="C556" s="249"/>
      <c r="D556" s="240" t="s">
        <v>181</v>
      </c>
      <c r="E556" s="250" t="s">
        <v>1</v>
      </c>
      <c r="F556" s="251" t="s">
        <v>690</v>
      </c>
      <c r="G556" s="249"/>
      <c r="H556" s="250" t="s">
        <v>1</v>
      </c>
      <c r="I556" s="252"/>
      <c r="J556" s="249"/>
      <c r="K556" s="249"/>
      <c r="L556" s="253"/>
      <c r="M556" s="254"/>
      <c r="N556" s="255"/>
      <c r="O556" s="255"/>
      <c r="P556" s="255"/>
      <c r="Q556" s="255"/>
      <c r="R556" s="255"/>
      <c r="S556" s="255"/>
      <c r="T556" s="25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7" t="s">
        <v>181</v>
      </c>
      <c r="AU556" s="257" t="s">
        <v>91</v>
      </c>
      <c r="AV556" s="13" t="s">
        <v>89</v>
      </c>
      <c r="AW556" s="13" t="s">
        <v>38</v>
      </c>
      <c r="AX556" s="13" t="s">
        <v>82</v>
      </c>
      <c r="AY556" s="257" t="s">
        <v>162</v>
      </c>
    </row>
    <row r="557" s="13" customFormat="1">
      <c r="A557" s="13"/>
      <c r="B557" s="248"/>
      <c r="C557" s="249"/>
      <c r="D557" s="240" t="s">
        <v>181</v>
      </c>
      <c r="E557" s="250" t="s">
        <v>1</v>
      </c>
      <c r="F557" s="251" t="s">
        <v>691</v>
      </c>
      <c r="G557" s="249"/>
      <c r="H557" s="250" t="s">
        <v>1</v>
      </c>
      <c r="I557" s="252"/>
      <c r="J557" s="249"/>
      <c r="K557" s="249"/>
      <c r="L557" s="253"/>
      <c r="M557" s="254"/>
      <c r="N557" s="255"/>
      <c r="O557" s="255"/>
      <c r="P557" s="255"/>
      <c r="Q557" s="255"/>
      <c r="R557" s="255"/>
      <c r="S557" s="255"/>
      <c r="T557" s="25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7" t="s">
        <v>181</v>
      </c>
      <c r="AU557" s="257" t="s">
        <v>91</v>
      </c>
      <c r="AV557" s="13" t="s">
        <v>89</v>
      </c>
      <c r="AW557" s="13" t="s">
        <v>38</v>
      </c>
      <c r="AX557" s="13" t="s">
        <v>82</v>
      </c>
      <c r="AY557" s="257" t="s">
        <v>162</v>
      </c>
    </row>
    <row r="558" s="14" customFormat="1">
      <c r="A558" s="14"/>
      <c r="B558" s="258"/>
      <c r="C558" s="259"/>
      <c r="D558" s="240" t="s">
        <v>181</v>
      </c>
      <c r="E558" s="260" t="s">
        <v>1</v>
      </c>
      <c r="F558" s="261" t="s">
        <v>510</v>
      </c>
      <c r="G558" s="259"/>
      <c r="H558" s="262">
        <v>9.6099999999999994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8" t="s">
        <v>181</v>
      </c>
      <c r="AU558" s="268" t="s">
        <v>91</v>
      </c>
      <c r="AV558" s="14" t="s">
        <v>91</v>
      </c>
      <c r="AW558" s="14" t="s">
        <v>38</v>
      </c>
      <c r="AX558" s="14" t="s">
        <v>89</v>
      </c>
      <c r="AY558" s="268" t="s">
        <v>162</v>
      </c>
    </row>
    <row r="559" s="2" customFormat="1" ht="16.5" customHeight="1">
      <c r="A559" s="39"/>
      <c r="B559" s="40"/>
      <c r="C559" s="280" t="s">
        <v>705</v>
      </c>
      <c r="D559" s="280" t="s">
        <v>210</v>
      </c>
      <c r="E559" s="281" t="s">
        <v>706</v>
      </c>
      <c r="F559" s="282" t="s">
        <v>707</v>
      </c>
      <c r="G559" s="283" t="s">
        <v>173</v>
      </c>
      <c r="H559" s="284">
        <v>0.17100000000000001</v>
      </c>
      <c r="I559" s="285"/>
      <c r="J559" s="286">
        <f>ROUND(I559*H559,2)</f>
        <v>0</v>
      </c>
      <c r="K559" s="282" t="s">
        <v>174</v>
      </c>
      <c r="L559" s="287"/>
      <c r="M559" s="288" t="s">
        <v>1</v>
      </c>
      <c r="N559" s="289" t="s">
        <v>47</v>
      </c>
      <c r="O559" s="92"/>
      <c r="P559" s="236">
        <f>O559*H559</f>
        <v>0</v>
      </c>
      <c r="Q559" s="236">
        <v>0.55000000000000004</v>
      </c>
      <c r="R559" s="236">
        <f>Q559*H559</f>
        <v>0.094050000000000009</v>
      </c>
      <c r="S559" s="236">
        <v>0</v>
      </c>
      <c r="T559" s="237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8" t="s">
        <v>443</v>
      </c>
      <c r="AT559" s="238" t="s">
        <v>210</v>
      </c>
      <c r="AU559" s="238" t="s">
        <v>91</v>
      </c>
      <c r="AY559" s="18" t="s">
        <v>162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8" t="s">
        <v>89</v>
      </c>
      <c r="BK559" s="239">
        <f>ROUND(I559*H559,2)</f>
        <v>0</v>
      </c>
      <c r="BL559" s="18" t="s">
        <v>293</v>
      </c>
      <c r="BM559" s="238" t="s">
        <v>708</v>
      </c>
    </row>
    <row r="560" s="2" customFormat="1">
      <c r="A560" s="39"/>
      <c r="B560" s="40"/>
      <c r="C560" s="41"/>
      <c r="D560" s="240" t="s">
        <v>170</v>
      </c>
      <c r="E560" s="41"/>
      <c r="F560" s="241" t="s">
        <v>707</v>
      </c>
      <c r="G560" s="41"/>
      <c r="H560" s="41"/>
      <c r="I560" s="242"/>
      <c r="J560" s="41"/>
      <c r="K560" s="41"/>
      <c r="L560" s="45"/>
      <c r="M560" s="243"/>
      <c r="N560" s="24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170</v>
      </c>
      <c r="AU560" s="18" t="s">
        <v>91</v>
      </c>
    </row>
    <row r="561" s="2" customFormat="1">
      <c r="A561" s="39"/>
      <c r="B561" s="40"/>
      <c r="C561" s="41"/>
      <c r="D561" s="240" t="s">
        <v>179</v>
      </c>
      <c r="E561" s="41"/>
      <c r="F561" s="247" t="s">
        <v>696</v>
      </c>
      <c r="G561" s="41"/>
      <c r="H561" s="41"/>
      <c r="I561" s="242"/>
      <c r="J561" s="41"/>
      <c r="K561" s="41"/>
      <c r="L561" s="45"/>
      <c r="M561" s="243"/>
      <c r="N561" s="244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179</v>
      </c>
      <c r="AU561" s="18" t="s">
        <v>91</v>
      </c>
    </row>
    <row r="562" s="13" customFormat="1">
      <c r="A562" s="13"/>
      <c r="B562" s="248"/>
      <c r="C562" s="249"/>
      <c r="D562" s="240" t="s">
        <v>181</v>
      </c>
      <c r="E562" s="250" t="s">
        <v>1</v>
      </c>
      <c r="F562" s="251" t="s">
        <v>690</v>
      </c>
      <c r="G562" s="249"/>
      <c r="H562" s="250" t="s">
        <v>1</v>
      </c>
      <c r="I562" s="252"/>
      <c r="J562" s="249"/>
      <c r="K562" s="249"/>
      <c r="L562" s="253"/>
      <c r="M562" s="254"/>
      <c r="N562" s="255"/>
      <c r="O562" s="255"/>
      <c r="P562" s="255"/>
      <c r="Q562" s="255"/>
      <c r="R562" s="255"/>
      <c r="S562" s="255"/>
      <c r="T562" s="25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7" t="s">
        <v>181</v>
      </c>
      <c r="AU562" s="257" t="s">
        <v>91</v>
      </c>
      <c r="AV562" s="13" t="s">
        <v>89</v>
      </c>
      <c r="AW562" s="13" t="s">
        <v>38</v>
      </c>
      <c r="AX562" s="13" t="s">
        <v>82</v>
      </c>
      <c r="AY562" s="257" t="s">
        <v>162</v>
      </c>
    </row>
    <row r="563" s="13" customFormat="1">
      <c r="A563" s="13"/>
      <c r="B563" s="248"/>
      <c r="C563" s="249"/>
      <c r="D563" s="240" t="s">
        <v>181</v>
      </c>
      <c r="E563" s="250" t="s">
        <v>1</v>
      </c>
      <c r="F563" s="251" t="s">
        <v>697</v>
      </c>
      <c r="G563" s="249"/>
      <c r="H563" s="250" t="s">
        <v>1</v>
      </c>
      <c r="I563" s="252"/>
      <c r="J563" s="249"/>
      <c r="K563" s="249"/>
      <c r="L563" s="253"/>
      <c r="M563" s="254"/>
      <c r="N563" s="255"/>
      <c r="O563" s="255"/>
      <c r="P563" s="255"/>
      <c r="Q563" s="255"/>
      <c r="R563" s="255"/>
      <c r="S563" s="255"/>
      <c r="T563" s="25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7" t="s">
        <v>181</v>
      </c>
      <c r="AU563" s="257" t="s">
        <v>91</v>
      </c>
      <c r="AV563" s="13" t="s">
        <v>89</v>
      </c>
      <c r="AW563" s="13" t="s">
        <v>38</v>
      </c>
      <c r="AX563" s="13" t="s">
        <v>82</v>
      </c>
      <c r="AY563" s="257" t="s">
        <v>162</v>
      </c>
    </row>
    <row r="564" s="14" customFormat="1">
      <c r="A564" s="14"/>
      <c r="B564" s="258"/>
      <c r="C564" s="259"/>
      <c r="D564" s="240" t="s">
        <v>181</v>
      </c>
      <c r="E564" s="260" t="s">
        <v>1</v>
      </c>
      <c r="F564" s="261" t="s">
        <v>709</v>
      </c>
      <c r="G564" s="259"/>
      <c r="H564" s="262">
        <v>0.17100000000000001</v>
      </c>
      <c r="I564" s="263"/>
      <c r="J564" s="259"/>
      <c r="K564" s="259"/>
      <c r="L564" s="264"/>
      <c r="M564" s="265"/>
      <c r="N564" s="266"/>
      <c r="O564" s="266"/>
      <c r="P564" s="266"/>
      <c r="Q564" s="266"/>
      <c r="R564" s="266"/>
      <c r="S564" s="266"/>
      <c r="T564" s="267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8" t="s">
        <v>181</v>
      </c>
      <c r="AU564" s="268" t="s">
        <v>91</v>
      </c>
      <c r="AV564" s="14" t="s">
        <v>91</v>
      </c>
      <c r="AW564" s="14" t="s">
        <v>38</v>
      </c>
      <c r="AX564" s="14" t="s">
        <v>89</v>
      </c>
      <c r="AY564" s="268" t="s">
        <v>162</v>
      </c>
    </row>
    <row r="565" s="2" customFormat="1" ht="16.5" customHeight="1">
      <c r="A565" s="39"/>
      <c r="B565" s="40"/>
      <c r="C565" s="227" t="s">
        <v>710</v>
      </c>
      <c r="D565" s="227" t="s">
        <v>164</v>
      </c>
      <c r="E565" s="228" t="s">
        <v>711</v>
      </c>
      <c r="F565" s="229" t="s">
        <v>712</v>
      </c>
      <c r="G565" s="230" t="s">
        <v>584</v>
      </c>
      <c r="H565" s="231">
        <v>1</v>
      </c>
      <c r="I565" s="232"/>
      <c r="J565" s="233">
        <f>ROUND(I565*H565,2)</f>
        <v>0</v>
      </c>
      <c r="K565" s="229" t="s">
        <v>1</v>
      </c>
      <c r="L565" s="45"/>
      <c r="M565" s="234" t="s">
        <v>1</v>
      </c>
      <c r="N565" s="235" t="s">
        <v>47</v>
      </c>
      <c r="O565" s="92"/>
      <c r="P565" s="236">
        <f>O565*H565</f>
        <v>0</v>
      </c>
      <c r="Q565" s="236">
        <v>0</v>
      </c>
      <c r="R565" s="236">
        <f>Q565*H565</f>
        <v>0</v>
      </c>
      <c r="S565" s="236">
        <v>0.17298</v>
      </c>
      <c r="T565" s="237">
        <f>S565*H565</f>
        <v>0.17298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8" t="s">
        <v>293</v>
      </c>
      <c r="AT565" s="238" t="s">
        <v>164</v>
      </c>
      <c r="AU565" s="238" t="s">
        <v>91</v>
      </c>
      <c r="AY565" s="18" t="s">
        <v>162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8" t="s">
        <v>89</v>
      </c>
      <c r="BK565" s="239">
        <f>ROUND(I565*H565,2)</f>
        <v>0</v>
      </c>
      <c r="BL565" s="18" t="s">
        <v>293</v>
      </c>
      <c r="BM565" s="238" t="s">
        <v>713</v>
      </c>
    </row>
    <row r="566" s="2" customFormat="1">
      <c r="A566" s="39"/>
      <c r="B566" s="40"/>
      <c r="C566" s="41"/>
      <c r="D566" s="240" t="s">
        <v>170</v>
      </c>
      <c r="E566" s="41"/>
      <c r="F566" s="241" t="s">
        <v>712</v>
      </c>
      <c r="G566" s="41"/>
      <c r="H566" s="41"/>
      <c r="I566" s="242"/>
      <c r="J566" s="41"/>
      <c r="K566" s="41"/>
      <c r="L566" s="45"/>
      <c r="M566" s="243"/>
      <c r="N566" s="244"/>
      <c r="O566" s="92"/>
      <c r="P566" s="92"/>
      <c r="Q566" s="92"/>
      <c r="R566" s="92"/>
      <c r="S566" s="92"/>
      <c r="T566" s="93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T566" s="18" t="s">
        <v>170</v>
      </c>
      <c r="AU566" s="18" t="s">
        <v>91</v>
      </c>
    </row>
    <row r="567" s="2" customFormat="1">
      <c r="A567" s="39"/>
      <c r="B567" s="40"/>
      <c r="C567" s="41"/>
      <c r="D567" s="240" t="s">
        <v>179</v>
      </c>
      <c r="E567" s="41"/>
      <c r="F567" s="247" t="s">
        <v>714</v>
      </c>
      <c r="G567" s="41"/>
      <c r="H567" s="41"/>
      <c r="I567" s="242"/>
      <c r="J567" s="41"/>
      <c r="K567" s="41"/>
      <c r="L567" s="45"/>
      <c r="M567" s="243"/>
      <c r="N567" s="244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179</v>
      </c>
      <c r="AU567" s="18" t="s">
        <v>91</v>
      </c>
    </row>
    <row r="568" s="12" customFormat="1" ht="22.8" customHeight="1">
      <c r="A568" s="12"/>
      <c r="B568" s="211"/>
      <c r="C568" s="212"/>
      <c r="D568" s="213" t="s">
        <v>81</v>
      </c>
      <c r="E568" s="225" t="s">
        <v>715</v>
      </c>
      <c r="F568" s="225" t="s">
        <v>716</v>
      </c>
      <c r="G568" s="212"/>
      <c r="H568" s="212"/>
      <c r="I568" s="215"/>
      <c r="J568" s="226">
        <f>BK568</f>
        <v>0</v>
      </c>
      <c r="K568" s="212"/>
      <c r="L568" s="217"/>
      <c r="M568" s="218"/>
      <c r="N568" s="219"/>
      <c r="O568" s="219"/>
      <c r="P568" s="220">
        <f>SUM(P569:P579)</f>
        <v>0</v>
      </c>
      <c r="Q568" s="219"/>
      <c r="R568" s="220">
        <f>SUM(R569:R579)</f>
        <v>0.33626339999999999</v>
      </c>
      <c r="S568" s="219"/>
      <c r="T568" s="221">
        <f>SUM(T569:T579)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22" t="s">
        <v>91</v>
      </c>
      <c r="AT568" s="223" t="s">
        <v>81</v>
      </c>
      <c r="AU568" s="223" t="s">
        <v>89</v>
      </c>
      <c r="AY568" s="222" t="s">
        <v>162</v>
      </c>
      <c r="BK568" s="224">
        <f>SUM(BK569:BK579)</f>
        <v>0</v>
      </c>
    </row>
    <row r="569" s="2" customFormat="1" ht="16.5" customHeight="1">
      <c r="A569" s="39"/>
      <c r="B569" s="40"/>
      <c r="C569" s="227" t="s">
        <v>717</v>
      </c>
      <c r="D569" s="227" t="s">
        <v>164</v>
      </c>
      <c r="E569" s="228" t="s">
        <v>718</v>
      </c>
      <c r="F569" s="229" t="s">
        <v>719</v>
      </c>
      <c r="G569" s="230" t="s">
        <v>263</v>
      </c>
      <c r="H569" s="231">
        <v>6.6600000000000001</v>
      </c>
      <c r="I569" s="232"/>
      <c r="J569" s="233">
        <f>ROUND(I569*H569,2)</f>
        <v>0</v>
      </c>
      <c r="K569" s="229" t="s">
        <v>1</v>
      </c>
      <c r="L569" s="45"/>
      <c r="M569" s="234" t="s">
        <v>1</v>
      </c>
      <c r="N569" s="235" t="s">
        <v>47</v>
      </c>
      <c r="O569" s="92"/>
      <c r="P569" s="236">
        <f>O569*H569</f>
        <v>0</v>
      </c>
      <c r="Q569" s="236">
        <v>0.05049</v>
      </c>
      <c r="R569" s="236">
        <f>Q569*H569</f>
        <v>0.33626339999999999</v>
      </c>
      <c r="S569" s="236">
        <v>0</v>
      </c>
      <c r="T569" s="23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8" t="s">
        <v>293</v>
      </c>
      <c r="AT569" s="238" t="s">
        <v>164</v>
      </c>
      <c r="AU569" s="238" t="s">
        <v>91</v>
      </c>
      <c r="AY569" s="18" t="s">
        <v>162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8" t="s">
        <v>89</v>
      </c>
      <c r="BK569" s="239">
        <f>ROUND(I569*H569,2)</f>
        <v>0</v>
      </c>
      <c r="BL569" s="18" t="s">
        <v>293</v>
      </c>
      <c r="BM569" s="238" t="s">
        <v>720</v>
      </c>
    </row>
    <row r="570" s="2" customFormat="1">
      <c r="A570" s="39"/>
      <c r="B570" s="40"/>
      <c r="C570" s="41"/>
      <c r="D570" s="240" t="s">
        <v>170</v>
      </c>
      <c r="E570" s="41"/>
      <c r="F570" s="241" t="s">
        <v>719</v>
      </c>
      <c r="G570" s="41"/>
      <c r="H570" s="41"/>
      <c r="I570" s="242"/>
      <c r="J570" s="41"/>
      <c r="K570" s="41"/>
      <c r="L570" s="45"/>
      <c r="M570" s="243"/>
      <c r="N570" s="244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170</v>
      </c>
      <c r="AU570" s="18" t="s">
        <v>91</v>
      </c>
    </row>
    <row r="571" s="2" customFormat="1">
      <c r="A571" s="39"/>
      <c r="B571" s="40"/>
      <c r="C571" s="41"/>
      <c r="D571" s="240" t="s">
        <v>179</v>
      </c>
      <c r="E571" s="41"/>
      <c r="F571" s="247" t="s">
        <v>721</v>
      </c>
      <c r="G571" s="41"/>
      <c r="H571" s="41"/>
      <c r="I571" s="242"/>
      <c r="J571" s="41"/>
      <c r="K571" s="41"/>
      <c r="L571" s="45"/>
      <c r="M571" s="243"/>
      <c r="N571" s="24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179</v>
      </c>
      <c r="AU571" s="18" t="s">
        <v>91</v>
      </c>
    </row>
    <row r="572" s="13" customFormat="1">
      <c r="A572" s="13"/>
      <c r="B572" s="248"/>
      <c r="C572" s="249"/>
      <c r="D572" s="240" t="s">
        <v>181</v>
      </c>
      <c r="E572" s="250" t="s">
        <v>1</v>
      </c>
      <c r="F572" s="251" t="s">
        <v>594</v>
      </c>
      <c r="G572" s="249"/>
      <c r="H572" s="250" t="s">
        <v>1</v>
      </c>
      <c r="I572" s="252"/>
      <c r="J572" s="249"/>
      <c r="K572" s="249"/>
      <c r="L572" s="253"/>
      <c r="M572" s="254"/>
      <c r="N572" s="255"/>
      <c r="O572" s="255"/>
      <c r="P572" s="255"/>
      <c r="Q572" s="255"/>
      <c r="R572" s="255"/>
      <c r="S572" s="255"/>
      <c r="T572" s="25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7" t="s">
        <v>181</v>
      </c>
      <c r="AU572" s="257" t="s">
        <v>91</v>
      </c>
      <c r="AV572" s="13" t="s">
        <v>89</v>
      </c>
      <c r="AW572" s="13" t="s">
        <v>38</v>
      </c>
      <c r="AX572" s="13" t="s">
        <v>82</v>
      </c>
      <c r="AY572" s="257" t="s">
        <v>162</v>
      </c>
    </row>
    <row r="573" s="14" customFormat="1">
      <c r="A573" s="14"/>
      <c r="B573" s="258"/>
      <c r="C573" s="259"/>
      <c r="D573" s="240" t="s">
        <v>181</v>
      </c>
      <c r="E573" s="260" t="s">
        <v>1</v>
      </c>
      <c r="F573" s="261" t="s">
        <v>722</v>
      </c>
      <c r="G573" s="259"/>
      <c r="H573" s="262">
        <v>6.6600000000000001</v>
      </c>
      <c r="I573" s="263"/>
      <c r="J573" s="259"/>
      <c r="K573" s="259"/>
      <c r="L573" s="264"/>
      <c r="M573" s="265"/>
      <c r="N573" s="266"/>
      <c r="O573" s="266"/>
      <c r="P573" s="266"/>
      <c r="Q573" s="266"/>
      <c r="R573" s="266"/>
      <c r="S573" s="266"/>
      <c r="T573" s="26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8" t="s">
        <v>181</v>
      </c>
      <c r="AU573" s="268" t="s">
        <v>91</v>
      </c>
      <c r="AV573" s="14" t="s">
        <v>91</v>
      </c>
      <c r="AW573" s="14" t="s">
        <v>38</v>
      </c>
      <c r="AX573" s="14" t="s">
        <v>89</v>
      </c>
      <c r="AY573" s="268" t="s">
        <v>162</v>
      </c>
    </row>
    <row r="574" s="2" customFormat="1" ht="16.5" customHeight="1">
      <c r="A574" s="39"/>
      <c r="B574" s="40"/>
      <c r="C574" s="227" t="s">
        <v>723</v>
      </c>
      <c r="D574" s="227" t="s">
        <v>164</v>
      </c>
      <c r="E574" s="228" t="s">
        <v>724</v>
      </c>
      <c r="F574" s="229" t="s">
        <v>725</v>
      </c>
      <c r="G574" s="230" t="s">
        <v>240</v>
      </c>
      <c r="H574" s="231">
        <v>0.36499999999999999</v>
      </c>
      <c r="I574" s="232"/>
      <c r="J574" s="233">
        <f>ROUND(I574*H574,2)</f>
        <v>0</v>
      </c>
      <c r="K574" s="229" t="s">
        <v>174</v>
      </c>
      <c r="L574" s="45"/>
      <c r="M574" s="234" t="s">
        <v>1</v>
      </c>
      <c r="N574" s="235" t="s">
        <v>47</v>
      </c>
      <c r="O574" s="92"/>
      <c r="P574" s="236">
        <f>O574*H574</f>
        <v>0</v>
      </c>
      <c r="Q574" s="236">
        <v>0</v>
      </c>
      <c r="R574" s="236">
        <f>Q574*H574</f>
        <v>0</v>
      </c>
      <c r="S574" s="236">
        <v>0</v>
      </c>
      <c r="T574" s="237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8" t="s">
        <v>293</v>
      </c>
      <c r="AT574" s="238" t="s">
        <v>164</v>
      </c>
      <c r="AU574" s="238" t="s">
        <v>91</v>
      </c>
      <c r="AY574" s="18" t="s">
        <v>162</v>
      </c>
      <c r="BE574" s="239">
        <f>IF(N574="základní",J574,0)</f>
        <v>0</v>
      </c>
      <c r="BF574" s="239">
        <f>IF(N574="snížená",J574,0)</f>
        <v>0</v>
      </c>
      <c r="BG574" s="239">
        <f>IF(N574="zákl. přenesená",J574,0)</f>
        <v>0</v>
      </c>
      <c r="BH574" s="239">
        <f>IF(N574="sníž. přenesená",J574,0)</f>
        <v>0</v>
      </c>
      <c r="BI574" s="239">
        <f>IF(N574="nulová",J574,0)</f>
        <v>0</v>
      </c>
      <c r="BJ574" s="18" t="s">
        <v>89</v>
      </c>
      <c r="BK574" s="239">
        <f>ROUND(I574*H574,2)</f>
        <v>0</v>
      </c>
      <c r="BL574" s="18" t="s">
        <v>293</v>
      </c>
      <c r="BM574" s="238" t="s">
        <v>726</v>
      </c>
    </row>
    <row r="575" s="2" customFormat="1">
      <c r="A575" s="39"/>
      <c r="B575" s="40"/>
      <c r="C575" s="41"/>
      <c r="D575" s="240" t="s">
        <v>170</v>
      </c>
      <c r="E575" s="41"/>
      <c r="F575" s="241" t="s">
        <v>727</v>
      </c>
      <c r="G575" s="41"/>
      <c r="H575" s="41"/>
      <c r="I575" s="242"/>
      <c r="J575" s="41"/>
      <c r="K575" s="41"/>
      <c r="L575" s="45"/>
      <c r="M575" s="243"/>
      <c r="N575" s="244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170</v>
      </c>
      <c r="AU575" s="18" t="s">
        <v>91</v>
      </c>
    </row>
    <row r="576" s="2" customFormat="1">
      <c r="A576" s="39"/>
      <c r="B576" s="40"/>
      <c r="C576" s="41"/>
      <c r="D576" s="245" t="s">
        <v>177</v>
      </c>
      <c r="E576" s="41"/>
      <c r="F576" s="246" t="s">
        <v>728</v>
      </c>
      <c r="G576" s="41"/>
      <c r="H576" s="41"/>
      <c r="I576" s="242"/>
      <c r="J576" s="41"/>
      <c r="K576" s="41"/>
      <c r="L576" s="45"/>
      <c r="M576" s="243"/>
      <c r="N576" s="24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177</v>
      </c>
      <c r="AU576" s="18" t="s">
        <v>91</v>
      </c>
    </row>
    <row r="577" s="2" customFormat="1" ht="16.5" customHeight="1">
      <c r="A577" s="39"/>
      <c r="B577" s="40"/>
      <c r="C577" s="227" t="s">
        <v>729</v>
      </c>
      <c r="D577" s="227" t="s">
        <v>164</v>
      </c>
      <c r="E577" s="228" t="s">
        <v>730</v>
      </c>
      <c r="F577" s="229" t="s">
        <v>731</v>
      </c>
      <c r="G577" s="230" t="s">
        <v>240</v>
      </c>
      <c r="H577" s="231">
        <v>0.36499999999999999</v>
      </c>
      <c r="I577" s="232"/>
      <c r="J577" s="233">
        <f>ROUND(I577*H577,2)</f>
        <v>0</v>
      </c>
      <c r="K577" s="229" t="s">
        <v>732</v>
      </c>
      <c r="L577" s="45"/>
      <c r="M577" s="234" t="s">
        <v>1</v>
      </c>
      <c r="N577" s="235" t="s">
        <v>47</v>
      </c>
      <c r="O577" s="92"/>
      <c r="P577" s="236">
        <f>O577*H577</f>
        <v>0</v>
      </c>
      <c r="Q577" s="236">
        <v>0</v>
      </c>
      <c r="R577" s="236">
        <f>Q577*H577</f>
        <v>0</v>
      </c>
      <c r="S577" s="236">
        <v>0</v>
      </c>
      <c r="T577" s="237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8" t="s">
        <v>293</v>
      </c>
      <c r="AT577" s="238" t="s">
        <v>164</v>
      </c>
      <c r="AU577" s="238" t="s">
        <v>91</v>
      </c>
      <c r="AY577" s="18" t="s">
        <v>162</v>
      </c>
      <c r="BE577" s="239">
        <f>IF(N577="základní",J577,0)</f>
        <v>0</v>
      </c>
      <c r="BF577" s="239">
        <f>IF(N577="snížená",J577,0)</f>
        <v>0</v>
      </c>
      <c r="BG577" s="239">
        <f>IF(N577="zákl. přenesená",J577,0)</f>
        <v>0</v>
      </c>
      <c r="BH577" s="239">
        <f>IF(N577="sníž. přenesená",J577,0)</f>
        <v>0</v>
      </c>
      <c r="BI577" s="239">
        <f>IF(N577="nulová",J577,0)</f>
        <v>0</v>
      </c>
      <c r="BJ577" s="18" t="s">
        <v>89</v>
      </c>
      <c r="BK577" s="239">
        <f>ROUND(I577*H577,2)</f>
        <v>0</v>
      </c>
      <c r="BL577" s="18" t="s">
        <v>293</v>
      </c>
      <c r="BM577" s="238" t="s">
        <v>733</v>
      </c>
    </row>
    <row r="578" s="2" customFormat="1">
      <c r="A578" s="39"/>
      <c r="B578" s="40"/>
      <c r="C578" s="41"/>
      <c r="D578" s="240" t="s">
        <v>170</v>
      </c>
      <c r="E578" s="41"/>
      <c r="F578" s="241" t="s">
        <v>734</v>
      </c>
      <c r="G578" s="41"/>
      <c r="H578" s="41"/>
      <c r="I578" s="242"/>
      <c r="J578" s="41"/>
      <c r="K578" s="41"/>
      <c r="L578" s="45"/>
      <c r="M578" s="243"/>
      <c r="N578" s="244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170</v>
      </c>
      <c r="AU578" s="18" t="s">
        <v>91</v>
      </c>
    </row>
    <row r="579" s="2" customFormat="1">
      <c r="A579" s="39"/>
      <c r="B579" s="40"/>
      <c r="C579" s="41"/>
      <c r="D579" s="245" t="s">
        <v>177</v>
      </c>
      <c r="E579" s="41"/>
      <c r="F579" s="246" t="s">
        <v>735</v>
      </c>
      <c r="G579" s="41"/>
      <c r="H579" s="41"/>
      <c r="I579" s="242"/>
      <c r="J579" s="41"/>
      <c r="K579" s="41"/>
      <c r="L579" s="45"/>
      <c r="M579" s="243"/>
      <c r="N579" s="24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177</v>
      </c>
      <c r="AU579" s="18" t="s">
        <v>91</v>
      </c>
    </row>
    <row r="580" s="12" customFormat="1" ht="22.8" customHeight="1">
      <c r="A580" s="12"/>
      <c r="B580" s="211"/>
      <c r="C580" s="212"/>
      <c r="D580" s="213" t="s">
        <v>81</v>
      </c>
      <c r="E580" s="225" t="s">
        <v>736</v>
      </c>
      <c r="F580" s="225" t="s">
        <v>737</v>
      </c>
      <c r="G580" s="212"/>
      <c r="H580" s="212"/>
      <c r="I580" s="215"/>
      <c r="J580" s="226">
        <f>BK580</f>
        <v>0</v>
      </c>
      <c r="K580" s="212"/>
      <c r="L580" s="217"/>
      <c r="M580" s="218"/>
      <c r="N580" s="219"/>
      <c r="O580" s="219"/>
      <c r="P580" s="220">
        <f>SUM(P581:P630)</f>
        <v>0</v>
      </c>
      <c r="Q580" s="219"/>
      <c r="R580" s="220">
        <f>SUM(R581:R630)</f>
        <v>0.1652188</v>
      </c>
      <c r="S580" s="219"/>
      <c r="T580" s="221">
        <f>SUM(T581:T630)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22" t="s">
        <v>91</v>
      </c>
      <c r="AT580" s="223" t="s">
        <v>81</v>
      </c>
      <c r="AU580" s="223" t="s">
        <v>89</v>
      </c>
      <c r="AY580" s="222" t="s">
        <v>162</v>
      </c>
      <c r="BK580" s="224">
        <f>SUM(BK581:BK630)</f>
        <v>0</v>
      </c>
    </row>
    <row r="581" s="2" customFormat="1" ht="21.75" customHeight="1">
      <c r="A581" s="39"/>
      <c r="B581" s="40"/>
      <c r="C581" s="227" t="s">
        <v>738</v>
      </c>
      <c r="D581" s="227" t="s">
        <v>164</v>
      </c>
      <c r="E581" s="228" t="s">
        <v>739</v>
      </c>
      <c r="F581" s="229" t="s">
        <v>740</v>
      </c>
      <c r="G581" s="230" t="s">
        <v>263</v>
      </c>
      <c r="H581" s="231">
        <v>18.850000000000001</v>
      </c>
      <c r="I581" s="232"/>
      <c r="J581" s="233">
        <f>ROUND(I581*H581,2)</f>
        <v>0</v>
      </c>
      <c r="K581" s="229" t="s">
        <v>174</v>
      </c>
      <c r="L581" s="45"/>
      <c r="M581" s="234" t="s">
        <v>1</v>
      </c>
      <c r="N581" s="235" t="s">
        <v>47</v>
      </c>
      <c r="O581" s="92"/>
      <c r="P581" s="236">
        <f>O581*H581</f>
        <v>0</v>
      </c>
      <c r="Q581" s="236">
        <v>0.0066100000000000004</v>
      </c>
      <c r="R581" s="236">
        <f>Q581*H581</f>
        <v>0.12459850000000002</v>
      </c>
      <c r="S581" s="236">
        <v>0</v>
      </c>
      <c r="T581" s="237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8" t="s">
        <v>293</v>
      </c>
      <c r="AT581" s="238" t="s">
        <v>164</v>
      </c>
      <c r="AU581" s="238" t="s">
        <v>91</v>
      </c>
      <c r="AY581" s="18" t="s">
        <v>162</v>
      </c>
      <c r="BE581" s="239">
        <f>IF(N581="základní",J581,0)</f>
        <v>0</v>
      </c>
      <c r="BF581" s="239">
        <f>IF(N581="snížená",J581,0)</f>
        <v>0</v>
      </c>
      <c r="BG581" s="239">
        <f>IF(N581="zákl. přenesená",J581,0)</f>
        <v>0</v>
      </c>
      <c r="BH581" s="239">
        <f>IF(N581="sníž. přenesená",J581,0)</f>
        <v>0</v>
      </c>
      <c r="BI581" s="239">
        <f>IF(N581="nulová",J581,0)</f>
        <v>0</v>
      </c>
      <c r="BJ581" s="18" t="s">
        <v>89</v>
      </c>
      <c r="BK581" s="239">
        <f>ROUND(I581*H581,2)</f>
        <v>0</v>
      </c>
      <c r="BL581" s="18" t="s">
        <v>293</v>
      </c>
      <c r="BM581" s="238" t="s">
        <v>741</v>
      </c>
    </row>
    <row r="582" s="2" customFormat="1">
      <c r="A582" s="39"/>
      <c r="B582" s="40"/>
      <c r="C582" s="41"/>
      <c r="D582" s="240" t="s">
        <v>170</v>
      </c>
      <c r="E582" s="41"/>
      <c r="F582" s="241" t="s">
        <v>742</v>
      </c>
      <c r="G582" s="41"/>
      <c r="H582" s="41"/>
      <c r="I582" s="242"/>
      <c r="J582" s="41"/>
      <c r="K582" s="41"/>
      <c r="L582" s="45"/>
      <c r="M582" s="243"/>
      <c r="N582" s="244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170</v>
      </c>
      <c r="AU582" s="18" t="s">
        <v>91</v>
      </c>
    </row>
    <row r="583" s="2" customFormat="1">
      <c r="A583" s="39"/>
      <c r="B583" s="40"/>
      <c r="C583" s="41"/>
      <c r="D583" s="245" t="s">
        <v>177</v>
      </c>
      <c r="E583" s="41"/>
      <c r="F583" s="246" t="s">
        <v>743</v>
      </c>
      <c r="G583" s="41"/>
      <c r="H583" s="41"/>
      <c r="I583" s="242"/>
      <c r="J583" s="41"/>
      <c r="K583" s="41"/>
      <c r="L583" s="45"/>
      <c r="M583" s="243"/>
      <c r="N583" s="244"/>
      <c r="O583" s="92"/>
      <c r="P583" s="92"/>
      <c r="Q583" s="92"/>
      <c r="R583" s="92"/>
      <c r="S583" s="92"/>
      <c r="T583" s="93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177</v>
      </c>
      <c r="AU583" s="18" t="s">
        <v>91</v>
      </c>
    </row>
    <row r="584" s="13" customFormat="1">
      <c r="A584" s="13"/>
      <c r="B584" s="248"/>
      <c r="C584" s="249"/>
      <c r="D584" s="240" t="s">
        <v>181</v>
      </c>
      <c r="E584" s="250" t="s">
        <v>1</v>
      </c>
      <c r="F584" s="251" t="s">
        <v>594</v>
      </c>
      <c r="G584" s="249"/>
      <c r="H584" s="250" t="s">
        <v>1</v>
      </c>
      <c r="I584" s="252"/>
      <c r="J584" s="249"/>
      <c r="K584" s="249"/>
      <c r="L584" s="253"/>
      <c r="M584" s="254"/>
      <c r="N584" s="255"/>
      <c r="O584" s="255"/>
      <c r="P584" s="255"/>
      <c r="Q584" s="255"/>
      <c r="R584" s="255"/>
      <c r="S584" s="255"/>
      <c r="T584" s="25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7" t="s">
        <v>181</v>
      </c>
      <c r="AU584" s="257" t="s">
        <v>91</v>
      </c>
      <c r="AV584" s="13" t="s">
        <v>89</v>
      </c>
      <c r="AW584" s="13" t="s">
        <v>38</v>
      </c>
      <c r="AX584" s="13" t="s">
        <v>82</v>
      </c>
      <c r="AY584" s="257" t="s">
        <v>162</v>
      </c>
    </row>
    <row r="585" s="14" customFormat="1">
      <c r="A585" s="14"/>
      <c r="B585" s="258"/>
      <c r="C585" s="259"/>
      <c r="D585" s="240" t="s">
        <v>181</v>
      </c>
      <c r="E585" s="260" t="s">
        <v>1</v>
      </c>
      <c r="F585" s="261" t="s">
        <v>683</v>
      </c>
      <c r="G585" s="259"/>
      <c r="H585" s="262">
        <v>18.850000000000001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8" t="s">
        <v>181</v>
      </c>
      <c r="AU585" s="268" t="s">
        <v>91</v>
      </c>
      <c r="AV585" s="14" t="s">
        <v>91</v>
      </c>
      <c r="AW585" s="14" t="s">
        <v>38</v>
      </c>
      <c r="AX585" s="14" t="s">
        <v>89</v>
      </c>
      <c r="AY585" s="268" t="s">
        <v>162</v>
      </c>
    </row>
    <row r="586" s="2" customFormat="1" ht="16.5" customHeight="1">
      <c r="A586" s="39"/>
      <c r="B586" s="40"/>
      <c r="C586" s="227" t="s">
        <v>744</v>
      </c>
      <c r="D586" s="227" t="s">
        <v>164</v>
      </c>
      <c r="E586" s="228" t="s">
        <v>745</v>
      </c>
      <c r="F586" s="229" t="s">
        <v>746</v>
      </c>
      <c r="G586" s="230" t="s">
        <v>247</v>
      </c>
      <c r="H586" s="231">
        <v>4.0499999999999998</v>
      </c>
      <c r="I586" s="232"/>
      <c r="J586" s="233">
        <f>ROUND(I586*H586,2)</f>
        <v>0</v>
      </c>
      <c r="K586" s="229" t="s">
        <v>174</v>
      </c>
      <c r="L586" s="45"/>
      <c r="M586" s="234" t="s">
        <v>1</v>
      </c>
      <c r="N586" s="235" t="s">
        <v>47</v>
      </c>
      <c r="O586" s="92"/>
      <c r="P586" s="236">
        <f>O586*H586</f>
        <v>0</v>
      </c>
      <c r="Q586" s="236">
        <v>0.0016299999999999999</v>
      </c>
      <c r="R586" s="236">
        <f>Q586*H586</f>
        <v>0.0066014999999999997</v>
      </c>
      <c r="S586" s="236">
        <v>0</v>
      </c>
      <c r="T586" s="23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8" t="s">
        <v>293</v>
      </c>
      <c r="AT586" s="238" t="s">
        <v>164</v>
      </c>
      <c r="AU586" s="238" t="s">
        <v>91</v>
      </c>
      <c r="AY586" s="18" t="s">
        <v>162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8" t="s">
        <v>89</v>
      </c>
      <c r="BK586" s="239">
        <f>ROUND(I586*H586,2)</f>
        <v>0</v>
      </c>
      <c r="BL586" s="18" t="s">
        <v>293</v>
      </c>
      <c r="BM586" s="238" t="s">
        <v>747</v>
      </c>
    </row>
    <row r="587" s="2" customFormat="1">
      <c r="A587" s="39"/>
      <c r="B587" s="40"/>
      <c r="C587" s="41"/>
      <c r="D587" s="240" t="s">
        <v>170</v>
      </c>
      <c r="E587" s="41"/>
      <c r="F587" s="241" t="s">
        <v>748</v>
      </c>
      <c r="G587" s="41"/>
      <c r="H587" s="41"/>
      <c r="I587" s="242"/>
      <c r="J587" s="41"/>
      <c r="K587" s="41"/>
      <c r="L587" s="45"/>
      <c r="M587" s="243"/>
      <c r="N587" s="244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170</v>
      </c>
      <c r="AU587" s="18" t="s">
        <v>91</v>
      </c>
    </row>
    <row r="588" s="2" customFormat="1">
      <c r="A588" s="39"/>
      <c r="B588" s="40"/>
      <c r="C588" s="41"/>
      <c r="D588" s="245" t="s">
        <v>177</v>
      </c>
      <c r="E588" s="41"/>
      <c r="F588" s="246" t="s">
        <v>749</v>
      </c>
      <c r="G588" s="41"/>
      <c r="H588" s="41"/>
      <c r="I588" s="242"/>
      <c r="J588" s="41"/>
      <c r="K588" s="41"/>
      <c r="L588" s="45"/>
      <c r="M588" s="243"/>
      <c r="N588" s="244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177</v>
      </c>
      <c r="AU588" s="18" t="s">
        <v>91</v>
      </c>
    </row>
    <row r="589" s="13" customFormat="1">
      <c r="A589" s="13"/>
      <c r="B589" s="248"/>
      <c r="C589" s="249"/>
      <c r="D589" s="240" t="s">
        <v>181</v>
      </c>
      <c r="E589" s="250" t="s">
        <v>1</v>
      </c>
      <c r="F589" s="251" t="s">
        <v>594</v>
      </c>
      <c r="G589" s="249"/>
      <c r="H589" s="250" t="s">
        <v>1</v>
      </c>
      <c r="I589" s="252"/>
      <c r="J589" s="249"/>
      <c r="K589" s="249"/>
      <c r="L589" s="253"/>
      <c r="M589" s="254"/>
      <c r="N589" s="255"/>
      <c r="O589" s="255"/>
      <c r="P589" s="255"/>
      <c r="Q589" s="255"/>
      <c r="R589" s="255"/>
      <c r="S589" s="255"/>
      <c r="T589" s="25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7" t="s">
        <v>181</v>
      </c>
      <c r="AU589" s="257" t="s">
        <v>91</v>
      </c>
      <c r="AV589" s="13" t="s">
        <v>89</v>
      </c>
      <c r="AW589" s="13" t="s">
        <v>38</v>
      </c>
      <c r="AX589" s="13" t="s">
        <v>82</v>
      </c>
      <c r="AY589" s="257" t="s">
        <v>162</v>
      </c>
    </row>
    <row r="590" s="14" customFormat="1">
      <c r="A590" s="14"/>
      <c r="B590" s="258"/>
      <c r="C590" s="259"/>
      <c r="D590" s="240" t="s">
        <v>181</v>
      </c>
      <c r="E590" s="260" t="s">
        <v>1</v>
      </c>
      <c r="F590" s="261" t="s">
        <v>750</v>
      </c>
      <c r="G590" s="259"/>
      <c r="H590" s="262">
        <v>4.0499999999999998</v>
      </c>
      <c r="I590" s="263"/>
      <c r="J590" s="259"/>
      <c r="K590" s="259"/>
      <c r="L590" s="264"/>
      <c r="M590" s="265"/>
      <c r="N590" s="266"/>
      <c r="O590" s="266"/>
      <c r="P590" s="266"/>
      <c r="Q590" s="266"/>
      <c r="R590" s="266"/>
      <c r="S590" s="266"/>
      <c r="T590" s="267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8" t="s">
        <v>181</v>
      </c>
      <c r="AU590" s="268" t="s">
        <v>91</v>
      </c>
      <c r="AV590" s="14" t="s">
        <v>91</v>
      </c>
      <c r="AW590" s="14" t="s">
        <v>38</v>
      </c>
      <c r="AX590" s="14" t="s">
        <v>89</v>
      </c>
      <c r="AY590" s="268" t="s">
        <v>162</v>
      </c>
    </row>
    <row r="591" s="2" customFormat="1" ht="16.5" customHeight="1">
      <c r="A591" s="39"/>
      <c r="B591" s="40"/>
      <c r="C591" s="227" t="s">
        <v>751</v>
      </c>
      <c r="D591" s="227" t="s">
        <v>164</v>
      </c>
      <c r="E591" s="228" t="s">
        <v>752</v>
      </c>
      <c r="F591" s="229" t="s">
        <v>753</v>
      </c>
      <c r="G591" s="230" t="s">
        <v>247</v>
      </c>
      <c r="H591" s="231">
        <v>9</v>
      </c>
      <c r="I591" s="232"/>
      <c r="J591" s="233">
        <f>ROUND(I591*H591,2)</f>
        <v>0</v>
      </c>
      <c r="K591" s="229" t="s">
        <v>174</v>
      </c>
      <c r="L591" s="45"/>
      <c r="M591" s="234" t="s">
        <v>1</v>
      </c>
      <c r="N591" s="235" t="s">
        <v>47</v>
      </c>
      <c r="O591" s="92"/>
      <c r="P591" s="236">
        <f>O591*H591</f>
        <v>0</v>
      </c>
      <c r="Q591" s="236">
        <v>0.00067000000000000002</v>
      </c>
      <c r="R591" s="236">
        <f>Q591*H591</f>
        <v>0.0060300000000000006</v>
      </c>
      <c r="S591" s="236">
        <v>0</v>
      </c>
      <c r="T591" s="23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8" t="s">
        <v>293</v>
      </c>
      <c r="AT591" s="238" t="s">
        <v>164</v>
      </c>
      <c r="AU591" s="238" t="s">
        <v>91</v>
      </c>
      <c r="AY591" s="18" t="s">
        <v>162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8" t="s">
        <v>89</v>
      </c>
      <c r="BK591" s="239">
        <f>ROUND(I591*H591,2)</f>
        <v>0</v>
      </c>
      <c r="BL591" s="18" t="s">
        <v>293</v>
      </c>
      <c r="BM591" s="238" t="s">
        <v>754</v>
      </c>
    </row>
    <row r="592" s="2" customFormat="1">
      <c r="A592" s="39"/>
      <c r="B592" s="40"/>
      <c r="C592" s="41"/>
      <c r="D592" s="240" t="s">
        <v>170</v>
      </c>
      <c r="E592" s="41"/>
      <c r="F592" s="241" t="s">
        <v>755</v>
      </c>
      <c r="G592" s="41"/>
      <c r="H592" s="41"/>
      <c r="I592" s="242"/>
      <c r="J592" s="41"/>
      <c r="K592" s="41"/>
      <c r="L592" s="45"/>
      <c r="M592" s="243"/>
      <c r="N592" s="244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170</v>
      </c>
      <c r="AU592" s="18" t="s">
        <v>91</v>
      </c>
    </row>
    <row r="593" s="2" customFormat="1">
      <c r="A593" s="39"/>
      <c r="B593" s="40"/>
      <c r="C593" s="41"/>
      <c r="D593" s="245" t="s">
        <v>177</v>
      </c>
      <c r="E593" s="41"/>
      <c r="F593" s="246" t="s">
        <v>756</v>
      </c>
      <c r="G593" s="41"/>
      <c r="H593" s="41"/>
      <c r="I593" s="242"/>
      <c r="J593" s="41"/>
      <c r="K593" s="41"/>
      <c r="L593" s="45"/>
      <c r="M593" s="243"/>
      <c r="N593" s="24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177</v>
      </c>
      <c r="AU593" s="18" t="s">
        <v>91</v>
      </c>
    </row>
    <row r="594" s="13" customFormat="1">
      <c r="A594" s="13"/>
      <c r="B594" s="248"/>
      <c r="C594" s="249"/>
      <c r="D594" s="240" t="s">
        <v>181</v>
      </c>
      <c r="E594" s="250" t="s">
        <v>1</v>
      </c>
      <c r="F594" s="251" t="s">
        <v>594</v>
      </c>
      <c r="G594" s="249"/>
      <c r="H594" s="250" t="s">
        <v>1</v>
      </c>
      <c r="I594" s="252"/>
      <c r="J594" s="249"/>
      <c r="K594" s="249"/>
      <c r="L594" s="253"/>
      <c r="M594" s="254"/>
      <c r="N594" s="255"/>
      <c r="O594" s="255"/>
      <c r="P594" s="255"/>
      <c r="Q594" s="255"/>
      <c r="R594" s="255"/>
      <c r="S594" s="255"/>
      <c r="T594" s="256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7" t="s">
        <v>181</v>
      </c>
      <c r="AU594" s="257" t="s">
        <v>91</v>
      </c>
      <c r="AV594" s="13" t="s">
        <v>89</v>
      </c>
      <c r="AW594" s="13" t="s">
        <v>38</v>
      </c>
      <c r="AX594" s="13" t="s">
        <v>82</v>
      </c>
      <c r="AY594" s="257" t="s">
        <v>162</v>
      </c>
    </row>
    <row r="595" s="14" customFormat="1">
      <c r="A595" s="14"/>
      <c r="B595" s="258"/>
      <c r="C595" s="259"/>
      <c r="D595" s="240" t="s">
        <v>181</v>
      </c>
      <c r="E595" s="260" t="s">
        <v>1</v>
      </c>
      <c r="F595" s="261" t="s">
        <v>757</v>
      </c>
      <c r="G595" s="259"/>
      <c r="H595" s="262">
        <v>9</v>
      </c>
      <c r="I595" s="263"/>
      <c r="J595" s="259"/>
      <c r="K595" s="259"/>
      <c r="L595" s="264"/>
      <c r="M595" s="265"/>
      <c r="N595" s="266"/>
      <c r="O595" s="266"/>
      <c r="P595" s="266"/>
      <c r="Q595" s="266"/>
      <c r="R595" s="266"/>
      <c r="S595" s="266"/>
      <c r="T595" s="267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68" t="s">
        <v>181</v>
      </c>
      <c r="AU595" s="268" t="s">
        <v>91</v>
      </c>
      <c r="AV595" s="14" t="s">
        <v>91</v>
      </c>
      <c r="AW595" s="14" t="s">
        <v>38</v>
      </c>
      <c r="AX595" s="14" t="s">
        <v>89</v>
      </c>
      <c r="AY595" s="268" t="s">
        <v>162</v>
      </c>
    </row>
    <row r="596" s="2" customFormat="1" ht="16.5" customHeight="1">
      <c r="A596" s="39"/>
      <c r="B596" s="40"/>
      <c r="C596" s="227" t="s">
        <v>758</v>
      </c>
      <c r="D596" s="227" t="s">
        <v>164</v>
      </c>
      <c r="E596" s="228" t="s">
        <v>759</v>
      </c>
      <c r="F596" s="229" t="s">
        <v>760</v>
      </c>
      <c r="G596" s="230" t="s">
        <v>247</v>
      </c>
      <c r="H596" s="231">
        <v>4.4500000000000002</v>
      </c>
      <c r="I596" s="232"/>
      <c r="J596" s="233">
        <f>ROUND(I596*H596,2)</f>
        <v>0</v>
      </c>
      <c r="K596" s="229" t="s">
        <v>174</v>
      </c>
      <c r="L596" s="45"/>
      <c r="M596" s="234" t="s">
        <v>1</v>
      </c>
      <c r="N596" s="235" t="s">
        <v>47</v>
      </c>
      <c r="O596" s="92"/>
      <c r="P596" s="236">
        <f>O596*H596</f>
        <v>0</v>
      </c>
      <c r="Q596" s="236">
        <v>0.0022799999999999999</v>
      </c>
      <c r="R596" s="236">
        <f>Q596*H596</f>
        <v>0.010146000000000001</v>
      </c>
      <c r="S596" s="236">
        <v>0</v>
      </c>
      <c r="T596" s="23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8" t="s">
        <v>293</v>
      </c>
      <c r="AT596" s="238" t="s">
        <v>164</v>
      </c>
      <c r="AU596" s="238" t="s">
        <v>91</v>
      </c>
      <c r="AY596" s="18" t="s">
        <v>162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8" t="s">
        <v>89</v>
      </c>
      <c r="BK596" s="239">
        <f>ROUND(I596*H596,2)</f>
        <v>0</v>
      </c>
      <c r="BL596" s="18" t="s">
        <v>293</v>
      </c>
      <c r="BM596" s="238" t="s">
        <v>761</v>
      </c>
    </row>
    <row r="597" s="2" customFormat="1">
      <c r="A597" s="39"/>
      <c r="B597" s="40"/>
      <c r="C597" s="41"/>
      <c r="D597" s="240" t="s">
        <v>170</v>
      </c>
      <c r="E597" s="41"/>
      <c r="F597" s="241" t="s">
        <v>762</v>
      </c>
      <c r="G597" s="41"/>
      <c r="H597" s="41"/>
      <c r="I597" s="242"/>
      <c r="J597" s="41"/>
      <c r="K597" s="41"/>
      <c r="L597" s="45"/>
      <c r="M597" s="243"/>
      <c r="N597" s="244"/>
      <c r="O597" s="92"/>
      <c r="P597" s="92"/>
      <c r="Q597" s="92"/>
      <c r="R597" s="92"/>
      <c r="S597" s="92"/>
      <c r="T597" s="93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170</v>
      </c>
      <c r="AU597" s="18" t="s">
        <v>91</v>
      </c>
    </row>
    <row r="598" s="2" customFormat="1">
      <c r="A598" s="39"/>
      <c r="B598" s="40"/>
      <c r="C598" s="41"/>
      <c r="D598" s="245" t="s">
        <v>177</v>
      </c>
      <c r="E598" s="41"/>
      <c r="F598" s="246" t="s">
        <v>763</v>
      </c>
      <c r="G598" s="41"/>
      <c r="H598" s="41"/>
      <c r="I598" s="242"/>
      <c r="J598" s="41"/>
      <c r="K598" s="41"/>
      <c r="L598" s="45"/>
      <c r="M598" s="243"/>
      <c r="N598" s="24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177</v>
      </c>
      <c r="AU598" s="18" t="s">
        <v>91</v>
      </c>
    </row>
    <row r="599" s="13" customFormat="1">
      <c r="A599" s="13"/>
      <c r="B599" s="248"/>
      <c r="C599" s="249"/>
      <c r="D599" s="240" t="s">
        <v>181</v>
      </c>
      <c r="E599" s="250" t="s">
        <v>1</v>
      </c>
      <c r="F599" s="251" t="s">
        <v>594</v>
      </c>
      <c r="G599" s="249"/>
      <c r="H599" s="250" t="s">
        <v>1</v>
      </c>
      <c r="I599" s="252"/>
      <c r="J599" s="249"/>
      <c r="K599" s="249"/>
      <c r="L599" s="253"/>
      <c r="M599" s="254"/>
      <c r="N599" s="255"/>
      <c r="O599" s="255"/>
      <c r="P599" s="255"/>
      <c r="Q599" s="255"/>
      <c r="R599" s="255"/>
      <c r="S599" s="255"/>
      <c r="T599" s="256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57" t="s">
        <v>181</v>
      </c>
      <c r="AU599" s="257" t="s">
        <v>91</v>
      </c>
      <c r="AV599" s="13" t="s">
        <v>89</v>
      </c>
      <c r="AW599" s="13" t="s">
        <v>38</v>
      </c>
      <c r="AX599" s="13" t="s">
        <v>82</v>
      </c>
      <c r="AY599" s="257" t="s">
        <v>162</v>
      </c>
    </row>
    <row r="600" s="14" customFormat="1">
      <c r="A600" s="14"/>
      <c r="B600" s="258"/>
      <c r="C600" s="259"/>
      <c r="D600" s="240" t="s">
        <v>181</v>
      </c>
      <c r="E600" s="260" t="s">
        <v>1</v>
      </c>
      <c r="F600" s="261" t="s">
        <v>764</v>
      </c>
      <c r="G600" s="259"/>
      <c r="H600" s="262">
        <v>4.4500000000000002</v>
      </c>
      <c r="I600" s="263"/>
      <c r="J600" s="259"/>
      <c r="K600" s="259"/>
      <c r="L600" s="264"/>
      <c r="M600" s="265"/>
      <c r="N600" s="266"/>
      <c r="O600" s="266"/>
      <c r="P600" s="266"/>
      <c r="Q600" s="266"/>
      <c r="R600" s="266"/>
      <c r="S600" s="266"/>
      <c r="T600" s="267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68" t="s">
        <v>181</v>
      </c>
      <c r="AU600" s="268" t="s">
        <v>91</v>
      </c>
      <c r="AV600" s="14" t="s">
        <v>91</v>
      </c>
      <c r="AW600" s="14" t="s">
        <v>38</v>
      </c>
      <c r="AX600" s="14" t="s">
        <v>89</v>
      </c>
      <c r="AY600" s="268" t="s">
        <v>162</v>
      </c>
    </row>
    <row r="601" s="2" customFormat="1" ht="16.5" customHeight="1">
      <c r="A601" s="39"/>
      <c r="B601" s="40"/>
      <c r="C601" s="227" t="s">
        <v>765</v>
      </c>
      <c r="D601" s="227" t="s">
        <v>164</v>
      </c>
      <c r="E601" s="228" t="s">
        <v>766</v>
      </c>
      <c r="F601" s="229" t="s">
        <v>767</v>
      </c>
      <c r="G601" s="230" t="s">
        <v>213</v>
      </c>
      <c r="H601" s="231">
        <v>2</v>
      </c>
      <c r="I601" s="232"/>
      <c r="J601" s="233">
        <f>ROUND(I601*H601,2)</f>
        <v>0</v>
      </c>
      <c r="K601" s="229" t="s">
        <v>174</v>
      </c>
      <c r="L601" s="45"/>
      <c r="M601" s="234" t="s">
        <v>1</v>
      </c>
      <c r="N601" s="235" t="s">
        <v>47</v>
      </c>
      <c r="O601" s="92"/>
      <c r="P601" s="236">
        <f>O601*H601</f>
        <v>0</v>
      </c>
      <c r="Q601" s="236">
        <v>0.00062</v>
      </c>
      <c r="R601" s="236">
        <f>Q601*H601</f>
        <v>0.00124</v>
      </c>
      <c r="S601" s="236">
        <v>0</v>
      </c>
      <c r="T601" s="23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8" t="s">
        <v>293</v>
      </c>
      <c r="AT601" s="238" t="s">
        <v>164</v>
      </c>
      <c r="AU601" s="238" t="s">
        <v>91</v>
      </c>
      <c r="AY601" s="18" t="s">
        <v>162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8" t="s">
        <v>89</v>
      </c>
      <c r="BK601" s="239">
        <f>ROUND(I601*H601,2)</f>
        <v>0</v>
      </c>
      <c r="BL601" s="18" t="s">
        <v>293</v>
      </c>
      <c r="BM601" s="238" t="s">
        <v>768</v>
      </c>
    </row>
    <row r="602" s="2" customFormat="1">
      <c r="A602" s="39"/>
      <c r="B602" s="40"/>
      <c r="C602" s="41"/>
      <c r="D602" s="240" t="s">
        <v>170</v>
      </c>
      <c r="E602" s="41"/>
      <c r="F602" s="241" t="s">
        <v>769</v>
      </c>
      <c r="G602" s="41"/>
      <c r="H602" s="41"/>
      <c r="I602" s="242"/>
      <c r="J602" s="41"/>
      <c r="K602" s="41"/>
      <c r="L602" s="45"/>
      <c r="M602" s="243"/>
      <c r="N602" s="244"/>
      <c r="O602" s="92"/>
      <c r="P602" s="92"/>
      <c r="Q602" s="92"/>
      <c r="R602" s="92"/>
      <c r="S602" s="92"/>
      <c r="T602" s="93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170</v>
      </c>
      <c r="AU602" s="18" t="s">
        <v>91</v>
      </c>
    </row>
    <row r="603" s="2" customFormat="1">
      <c r="A603" s="39"/>
      <c r="B603" s="40"/>
      <c r="C603" s="41"/>
      <c r="D603" s="245" t="s">
        <v>177</v>
      </c>
      <c r="E603" s="41"/>
      <c r="F603" s="246" t="s">
        <v>770</v>
      </c>
      <c r="G603" s="41"/>
      <c r="H603" s="41"/>
      <c r="I603" s="242"/>
      <c r="J603" s="41"/>
      <c r="K603" s="41"/>
      <c r="L603" s="45"/>
      <c r="M603" s="243"/>
      <c r="N603" s="244"/>
      <c r="O603" s="92"/>
      <c r="P603" s="92"/>
      <c r="Q603" s="92"/>
      <c r="R603" s="92"/>
      <c r="S603" s="92"/>
      <c r="T603" s="93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177</v>
      </c>
      <c r="AU603" s="18" t="s">
        <v>91</v>
      </c>
    </row>
    <row r="604" s="13" customFormat="1">
      <c r="A604" s="13"/>
      <c r="B604" s="248"/>
      <c r="C604" s="249"/>
      <c r="D604" s="240" t="s">
        <v>181</v>
      </c>
      <c r="E604" s="250" t="s">
        <v>1</v>
      </c>
      <c r="F604" s="251" t="s">
        <v>594</v>
      </c>
      <c r="G604" s="249"/>
      <c r="H604" s="250" t="s">
        <v>1</v>
      </c>
      <c r="I604" s="252"/>
      <c r="J604" s="249"/>
      <c r="K604" s="249"/>
      <c r="L604" s="253"/>
      <c r="M604" s="254"/>
      <c r="N604" s="255"/>
      <c r="O604" s="255"/>
      <c r="P604" s="255"/>
      <c r="Q604" s="255"/>
      <c r="R604" s="255"/>
      <c r="S604" s="255"/>
      <c r="T604" s="25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7" t="s">
        <v>181</v>
      </c>
      <c r="AU604" s="257" t="s">
        <v>91</v>
      </c>
      <c r="AV604" s="13" t="s">
        <v>89</v>
      </c>
      <c r="AW604" s="13" t="s">
        <v>38</v>
      </c>
      <c r="AX604" s="13" t="s">
        <v>82</v>
      </c>
      <c r="AY604" s="257" t="s">
        <v>162</v>
      </c>
    </row>
    <row r="605" s="14" customFormat="1">
      <c r="A605" s="14"/>
      <c r="B605" s="258"/>
      <c r="C605" s="259"/>
      <c r="D605" s="240" t="s">
        <v>181</v>
      </c>
      <c r="E605" s="260" t="s">
        <v>1</v>
      </c>
      <c r="F605" s="261" t="s">
        <v>771</v>
      </c>
      <c r="G605" s="259"/>
      <c r="H605" s="262">
        <v>2</v>
      </c>
      <c r="I605" s="263"/>
      <c r="J605" s="259"/>
      <c r="K605" s="259"/>
      <c r="L605" s="264"/>
      <c r="M605" s="265"/>
      <c r="N605" s="266"/>
      <c r="O605" s="266"/>
      <c r="P605" s="266"/>
      <c r="Q605" s="266"/>
      <c r="R605" s="266"/>
      <c r="S605" s="266"/>
      <c r="T605" s="267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8" t="s">
        <v>181</v>
      </c>
      <c r="AU605" s="268" t="s">
        <v>91</v>
      </c>
      <c r="AV605" s="14" t="s">
        <v>91</v>
      </c>
      <c r="AW605" s="14" t="s">
        <v>38</v>
      </c>
      <c r="AX605" s="14" t="s">
        <v>89</v>
      </c>
      <c r="AY605" s="268" t="s">
        <v>162</v>
      </c>
    </row>
    <row r="606" s="2" customFormat="1" ht="16.5" customHeight="1">
      <c r="A606" s="39"/>
      <c r="B606" s="40"/>
      <c r="C606" s="227" t="s">
        <v>772</v>
      </c>
      <c r="D606" s="227" t="s">
        <v>164</v>
      </c>
      <c r="E606" s="228" t="s">
        <v>773</v>
      </c>
      <c r="F606" s="229" t="s">
        <v>774</v>
      </c>
      <c r="G606" s="230" t="s">
        <v>247</v>
      </c>
      <c r="H606" s="231">
        <v>4</v>
      </c>
      <c r="I606" s="232"/>
      <c r="J606" s="233">
        <f>ROUND(I606*H606,2)</f>
        <v>0</v>
      </c>
      <c r="K606" s="229" t="s">
        <v>174</v>
      </c>
      <c r="L606" s="45"/>
      <c r="M606" s="234" t="s">
        <v>1</v>
      </c>
      <c r="N606" s="235" t="s">
        <v>47</v>
      </c>
      <c r="O606" s="92"/>
      <c r="P606" s="236">
        <f>O606*H606</f>
        <v>0</v>
      </c>
      <c r="Q606" s="236">
        <v>0.00191</v>
      </c>
      <c r="R606" s="236">
        <f>Q606*H606</f>
        <v>0.0076400000000000001</v>
      </c>
      <c r="S606" s="236">
        <v>0</v>
      </c>
      <c r="T606" s="237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8" t="s">
        <v>293</v>
      </c>
      <c r="AT606" s="238" t="s">
        <v>164</v>
      </c>
      <c r="AU606" s="238" t="s">
        <v>91</v>
      </c>
      <c r="AY606" s="18" t="s">
        <v>162</v>
      </c>
      <c r="BE606" s="239">
        <f>IF(N606="základní",J606,0)</f>
        <v>0</v>
      </c>
      <c r="BF606" s="239">
        <f>IF(N606="snížená",J606,0)</f>
        <v>0</v>
      </c>
      <c r="BG606" s="239">
        <f>IF(N606="zákl. přenesená",J606,0)</f>
        <v>0</v>
      </c>
      <c r="BH606" s="239">
        <f>IF(N606="sníž. přenesená",J606,0)</f>
        <v>0</v>
      </c>
      <c r="BI606" s="239">
        <f>IF(N606="nulová",J606,0)</f>
        <v>0</v>
      </c>
      <c r="BJ606" s="18" t="s">
        <v>89</v>
      </c>
      <c r="BK606" s="239">
        <f>ROUND(I606*H606,2)</f>
        <v>0</v>
      </c>
      <c r="BL606" s="18" t="s">
        <v>293</v>
      </c>
      <c r="BM606" s="238" t="s">
        <v>775</v>
      </c>
    </row>
    <row r="607" s="2" customFormat="1">
      <c r="A607" s="39"/>
      <c r="B607" s="40"/>
      <c r="C607" s="41"/>
      <c r="D607" s="240" t="s">
        <v>170</v>
      </c>
      <c r="E607" s="41"/>
      <c r="F607" s="241" t="s">
        <v>776</v>
      </c>
      <c r="G607" s="41"/>
      <c r="H607" s="41"/>
      <c r="I607" s="242"/>
      <c r="J607" s="41"/>
      <c r="K607" s="41"/>
      <c r="L607" s="45"/>
      <c r="M607" s="243"/>
      <c r="N607" s="244"/>
      <c r="O607" s="92"/>
      <c r="P607" s="92"/>
      <c r="Q607" s="92"/>
      <c r="R607" s="92"/>
      <c r="S607" s="92"/>
      <c r="T607" s="93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170</v>
      </c>
      <c r="AU607" s="18" t="s">
        <v>91</v>
      </c>
    </row>
    <row r="608" s="2" customFormat="1">
      <c r="A608" s="39"/>
      <c r="B608" s="40"/>
      <c r="C608" s="41"/>
      <c r="D608" s="245" t="s">
        <v>177</v>
      </c>
      <c r="E608" s="41"/>
      <c r="F608" s="246" t="s">
        <v>777</v>
      </c>
      <c r="G608" s="41"/>
      <c r="H608" s="41"/>
      <c r="I608" s="242"/>
      <c r="J608" s="41"/>
      <c r="K608" s="41"/>
      <c r="L608" s="45"/>
      <c r="M608" s="243"/>
      <c r="N608" s="244"/>
      <c r="O608" s="92"/>
      <c r="P608" s="92"/>
      <c r="Q608" s="92"/>
      <c r="R608" s="92"/>
      <c r="S608" s="92"/>
      <c r="T608" s="93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177</v>
      </c>
      <c r="AU608" s="18" t="s">
        <v>91</v>
      </c>
    </row>
    <row r="609" s="13" customFormat="1">
      <c r="A609" s="13"/>
      <c r="B609" s="248"/>
      <c r="C609" s="249"/>
      <c r="D609" s="240" t="s">
        <v>181</v>
      </c>
      <c r="E609" s="250" t="s">
        <v>1</v>
      </c>
      <c r="F609" s="251" t="s">
        <v>594</v>
      </c>
      <c r="G609" s="249"/>
      <c r="H609" s="250" t="s">
        <v>1</v>
      </c>
      <c r="I609" s="252"/>
      <c r="J609" s="249"/>
      <c r="K609" s="249"/>
      <c r="L609" s="253"/>
      <c r="M609" s="254"/>
      <c r="N609" s="255"/>
      <c r="O609" s="255"/>
      <c r="P609" s="255"/>
      <c r="Q609" s="255"/>
      <c r="R609" s="255"/>
      <c r="S609" s="255"/>
      <c r="T609" s="25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7" t="s">
        <v>181</v>
      </c>
      <c r="AU609" s="257" t="s">
        <v>91</v>
      </c>
      <c r="AV609" s="13" t="s">
        <v>89</v>
      </c>
      <c r="AW609" s="13" t="s">
        <v>38</v>
      </c>
      <c r="AX609" s="13" t="s">
        <v>82</v>
      </c>
      <c r="AY609" s="257" t="s">
        <v>162</v>
      </c>
    </row>
    <row r="610" s="14" customFormat="1">
      <c r="A610" s="14"/>
      <c r="B610" s="258"/>
      <c r="C610" s="259"/>
      <c r="D610" s="240" t="s">
        <v>181</v>
      </c>
      <c r="E610" s="260" t="s">
        <v>1</v>
      </c>
      <c r="F610" s="261" t="s">
        <v>778</v>
      </c>
      <c r="G610" s="259"/>
      <c r="H610" s="262">
        <v>4</v>
      </c>
      <c r="I610" s="263"/>
      <c r="J610" s="259"/>
      <c r="K610" s="259"/>
      <c r="L610" s="264"/>
      <c r="M610" s="265"/>
      <c r="N610" s="266"/>
      <c r="O610" s="266"/>
      <c r="P610" s="266"/>
      <c r="Q610" s="266"/>
      <c r="R610" s="266"/>
      <c r="S610" s="266"/>
      <c r="T610" s="267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8" t="s">
        <v>181</v>
      </c>
      <c r="AU610" s="268" t="s">
        <v>91</v>
      </c>
      <c r="AV610" s="14" t="s">
        <v>91</v>
      </c>
      <c r="AW610" s="14" t="s">
        <v>38</v>
      </c>
      <c r="AX610" s="14" t="s">
        <v>89</v>
      </c>
      <c r="AY610" s="268" t="s">
        <v>162</v>
      </c>
    </row>
    <row r="611" s="2" customFormat="1" ht="16.5" customHeight="1">
      <c r="A611" s="39"/>
      <c r="B611" s="40"/>
      <c r="C611" s="227" t="s">
        <v>779</v>
      </c>
      <c r="D611" s="227" t="s">
        <v>164</v>
      </c>
      <c r="E611" s="228" t="s">
        <v>780</v>
      </c>
      <c r="F611" s="229" t="s">
        <v>781</v>
      </c>
      <c r="G611" s="230" t="s">
        <v>247</v>
      </c>
      <c r="H611" s="231">
        <v>3.0800000000000001</v>
      </c>
      <c r="I611" s="232"/>
      <c r="J611" s="233">
        <f>ROUND(I611*H611,2)</f>
        <v>0</v>
      </c>
      <c r="K611" s="229" t="s">
        <v>174</v>
      </c>
      <c r="L611" s="45"/>
      <c r="M611" s="234" t="s">
        <v>1</v>
      </c>
      <c r="N611" s="235" t="s">
        <v>47</v>
      </c>
      <c r="O611" s="92"/>
      <c r="P611" s="236">
        <f>O611*H611</f>
        <v>0</v>
      </c>
      <c r="Q611" s="236">
        <v>0.0029099999999999998</v>
      </c>
      <c r="R611" s="236">
        <f>Q611*H611</f>
        <v>0.0089627999999999999</v>
      </c>
      <c r="S611" s="236">
        <v>0</v>
      </c>
      <c r="T611" s="237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8" t="s">
        <v>293</v>
      </c>
      <c r="AT611" s="238" t="s">
        <v>164</v>
      </c>
      <c r="AU611" s="238" t="s">
        <v>91</v>
      </c>
      <c r="AY611" s="18" t="s">
        <v>162</v>
      </c>
      <c r="BE611" s="239">
        <f>IF(N611="základní",J611,0)</f>
        <v>0</v>
      </c>
      <c r="BF611" s="239">
        <f>IF(N611="snížená",J611,0)</f>
        <v>0</v>
      </c>
      <c r="BG611" s="239">
        <f>IF(N611="zákl. přenesená",J611,0)</f>
        <v>0</v>
      </c>
      <c r="BH611" s="239">
        <f>IF(N611="sníž. přenesená",J611,0)</f>
        <v>0</v>
      </c>
      <c r="BI611" s="239">
        <f>IF(N611="nulová",J611,0)</f>
        <v>0</v>
      </c>
      <c r="BJ611" s="18" t="s">
        <v>89</v>
      </c>
      <c r="BK611" s="239">
        <f>ROUND(I611*H611,2)</f>
        <v>0</v>
      </c>
      <c r="BL611" s="18" t="s">
        <v>293</v>
      </c>
      <c r="BM611" s="238" t="s">
        <v>782</v>
      </c>
    </row>
    <row r="612" s="2" customFormat="1">
      <c r="A612" s="39"/>
      <c r="B612" s="40"/>
      <c r="C612" s="41"/>
      <c r="D612" s="240" t="s">
        <v>170</v>
      </c>
      <c r="E612" s="41"/>
      <c r="F612" s="241" t="s">
        <v>783</v>
      </c>
      <c r="G612" s="41"/>
      <c r="H612" s="41"/>
      <c r="I612" s="242"/>
      <c r="J612" s="41"/>
      <c r="K612" s="41"/>
      <c r="L612" s="45"/>
      <c r="M612" s="243"/>
      <c r="N612" s="244"/>
      <c r="O612" s="92"/>
      <c r="P612" s="92"/>
      <c r="Q612" s="92"/>
      <c r="R612" s="92"/>
      <c r="S612" s="92"/>
      <c r="T612" s="93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170</v>
      </c>
      <c r="AU612" s="18" t="s">
        <v>91</v>
      </c>
    </row>
    <row r="613" s="2" customFormat="1">
      <c r="A613" s="39"/>
      <c r="B613" s="40"/>
      <c r="C613" s="41"/>
      <c r="D613" s="245" t="s">
        <v>177</v>
      </c>
      <c r="E613" s="41"/>
      <c r="F613" s="246" t="s">
        <v>784</v>
      </c>
      <c r="G613" s="41"/>
      <c r="H613" s="41"/>
      <c r="I613" s="242"/>
      <c r="J613" s="41"/>
      <c r="K613" s="41"/>
      <c r="L613" s="45"/>
      <c r="M613" s="243"/>
      <c r="N613" s="244"/>
      <c r="O613" s="92"/>
      <c r="P613" s="92"/>
      <c r="Q613" s="92"/>
      <c r="R613" s="92"/>
      <c r="S613" s="92"/>
      <c r="T613" s="93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177</v>
      </c>
      <c r="AU613" s="18" t="s">
        <v>91</v>
      </c>
    </row>
    <row r="614" s="13" customFormat="1">
      <c r="A614" s="13"/>
      <c r="B614" s="248"/>
      <c r="C614" s="249"/>
      <c r="D614" s="240" t="s">
        <v>181</v>
      </c>
      <c r="E614" s="250" t="s">
        <v>1</v>
      </c>
      <c r="F614" s="251" t="s">
        <v>785</v>
      </c>
      <c r="G614" s="249"/>
      <c r="H614" s="250" t="s">
        <v>1</v>
      </c>
      <c r="I614" s="252"/>
      <c r="J614" s="249"/>
      <c r="K614" s="249"/>
      <c r="L614" s="253"/>
      <c r="M614" s="254"/>
      <c r="N614" s="255"/>
      <c r="O614" s="255"/>
      <c r="P614" s="255"/>
      <c r="Q614" s="255"/>
      <c r="R614" s="255"/>
      <c r="S614" s="255"/>
      <c r="T614" s="25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57" t="s">
        <v>181</v>
      </c>
      <c r="AU614" s="257" t="s">
        <v>91</v>
      </c>
      <c r="AV614" s="13" t="s">
        <v>89</v>
      </c>
      <c r="AW614" s="13" t="s">
        <v>38</v>
      </c>
      <c r="AX614" s="13" t="s">
        <v>82</v>
      </c>
      <c r="AY614" s="257" t="s">
        <v>162</v>
      </c>
    </row>
    <row r="615" s="13" customFormat="1">
      <c r="A615" s="13"/>
      <c r="B615" s="248"/>
      <c r="C615" s="249"/>
      <c r="D615" s="240" t="s">
        <v>181</v>
      </c>
      <c r="E615" s="250" t="s">
        <v>1</v>
      </c>
      <c r="F615" s="251" t="s">
        <v>786</v>
      </c>
      <c r="G615" s="249"/>
      <c r="H615" s="250" t="s">
        <v>1</v>
      </c>
      <c r="I615" s="252"/>
      <c r="J615" s="249"/>
      <c r="K615" s="249"/>
      <c r="L615" s="253"/>
      <c r="M615" s="254"/>
      <c r="N615" s="255"/>
      <c r="O615" s="255"/>
      <c r="P615" s="255"/>
      <c r="Q615" s="255"/>
      <c r="R615" s="255"/>
      <c r="S615" s="255"/>
      <c r="T615" s="256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7" t="s">
        <v>181</v>
      </c>
      <c r="AU615" s="257" t="s">
        <v>91</v>
      </c>
      <c r="AV615" s="13" t="s">
        <v>89</v>
      </c>
      <c r="AW615" s="13" t="s">
        <v>38</v>
      </c>
      <c r="AX615" s="13" t="s">
        <v>82</v>
      </c>
      <c r="AY615" s="257" t="s">
        <v>162</v>
      </c>
    </row>
    <row r="616" s="13" customFormat="1">
      <c r="A616" s="13"/>
      <c r="B616" s="248"/>
      <c r="C616" s="249"/>
      <c r="D616" s="240" t="s">
        <v>181</v>
      </c>
      <c r="E616" s="250" t="s">
        <v>1</v>
      </c>
      <c r="F616" s="251" t="s">
        <v>787</v>
      </c>
      <c r="G616" s="249"/>
      <c r="H616" s="250" t="s">
        <v>1</v>
      </c>
      <c r="I616" s="252"/>
      <c r="J616" s="249"/>
      <c r="K616" s="249"/>
      <c r="L616" s="253"/>
      <c r="M616" s="254"/>
      <c r="N616" s="255"/>
      <c r="O616" s="255"/>
      <c r="P616" s="255"/>
      <c r="Q616" s="255"/>
      <c r="R616" s="255"/>
      <c r="S616" s="255"/>
      <c r="T616" s="25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7" t="s">
        <v>181</v>
      </c>
      <c r="AU616" s="257" t="s">
        <v>91</v>
      </c>
      <c r="AV616" s="13" t="s">
        <v>89</v>
      </c>
      <c r="AW616" s="13" t="s">
        <v>38</v>
      </c>
      <c r="AX616" s="13" t="s">
        <v>82</v>
      </c>
      <c r="AY616" s="257" t="s">
        <v>162</v>
      </c>
    </row>
    <row r="617" s="14" customFormat="1">
      <c r="A617" s="14"/>
      <c r="B617" s="258"/>
      <c r="C617" s="259"/>
      <c r="D617" s="240" t="s">
        <v>181</v>
      </c>
      <c r="E617" s="260" t="s">
        <v>1</v>
      </c>
      <c r="F617" s="261" t="s">
        <v>788</v>
      </c>
      <c r="G617" s="259"/>
      <c r="H617" s="262">
        <v>0.34000000000000002</v>
      </c>
      <c r="I617" s="263"/>
      <c r="J617" s="259"/>
      <c r="K617" s="259"/>
      <c r="L617" s="264"/>
      <c r="M617" s="265"/>
      <c r="N617" s="266"/>
      <c r="O617" s="266"/>
      <c r="P617" s="266"/>
      <c r="Q617" s="266"/>
      <c r="R617" s="266"/>
      <c r="S617" s="266"/>
      <c r="T617" s="267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68" t="s">
        <v>181</v>
      </c>
      <c r="AU617" s="268" t="s">
        <v>91</v>
      </c>
      <c r="AV617" s="14" t="s">
        <v>91</v>
      </c>
      <c r="AW617" s="14" t="s">
        <v>38</v>
      </c>
      <c r="AX617" s="14" t="s">
        <v>82</v>
      </c>
      <c r="AY617" s="268" t="s">
        <v>162</v>
      </c>
    </row>
    <row r="618" s="14" customFormat="1">
      <c r="A618" s="14"/>
      <c r="B618" s="258"/>
      <c r="C618" s="259"/>
      <c r="D618" s="240" t="s">
        <v>181</v>
      </c>
      <c r="E618" s="260" t="s">
        <v>1</v>
      </c>
      <c r="F618" s="261" t="s">
        <v>789</v>
      </c>
      <c r="G618" s="259"/>
      <c r="H618" s="262">
        <v>2.3999999999999999</v>
      </c>
      <c r="I618" s="263"/>
      <c r="J618" s="259"/>
      <c r="K618" s="259"/>
      <c r="L618" s="264"/>
      <c r="M618" s="265"/>
      <c r="N618" s="266"/>
      <c r="O618" s="266"/>
      <c r="P618" s="266"/>
      <c r="Q618" s="266"/>
      <c r="R618" s="266"/>
      <c r="S618" s="266"/>
      <c r="T618" s="267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8" t="s">
        <v>181</v>
      </c>
      <c r="AU618" s="268" t="s">
        <v>91</v>
      </c>
      <c r="AV618" s="14" t="s">
        <v>91</v>
      </c>
      <c r="AW618" s="14" t="s">
        <v>38</v>
      </c>
      <c r="AX618" s="14" t="s">
        <v>82</v>
      </c>
      <c r="AY618" s="268" t="s">
        <v>162</v>
      </c>
    </row>
    <row r="619" s="14" customFormat="1">
      <c r="A619" s="14"/>
      <c r="B619" s="258"/>
      <c r="C619" s="259"/>
      <c r="D619" s="240" t="s">
        <v>181</v>
      </c>
      <c r="E619" s="260" t="s">
        <v>1</v>
      </c>
      <c r="F619" s="261" t="s">
        <v>788</v>
      </c>
      <c r="G619" s="259"/>
      <c r="H619" s="262">
        <v>0.34000000000000002</v>
      </c>
      <c r="I619" s="263"/>
      <c r="J619" s="259"/>
      <c r="K619" s="259"/>
      <c r="L619" s="264"/>
      <c r="M619" s="265"/>
      <c r="N619" s="266"/>
      <c r="O619" s="266"/>
      <c r="P619" s="266"/>
      <c r="Q619" s="266"/>
      <c r="R619" s="266"/>
      <c r="S619" s="266"/>
      <c r="T619" s="267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68" t="s">
        <v>181</v>
      </c>
      <c r="AU619" s="268" t="s">
        <v>91</v>
      </c>
      <c r="AV619" s="14" t="s">
        <v>91</v>
      </c>
      <c r="AW619" s="14" t="s">
        <v>38</v>
      </c>
      <c r="AX619" s="14" t="s">
        <v>82</v>
      </c>
      <c r="AY619" s="268" t="s">
        <v>162</v>
      </c>
    </row>
    <row r="620" s="15" customFormat="1">
      <c r="A620" s="15"/>
      <c r="B620" s="269"/>
      <c r="C620" s="270"/>
      <c r="D620" s="240" t="s">
        <v>181</v>
      </c>
      <c r="E620" s="271" t="s">
        <v>1</v>
      </c>
      <c r="F620" s="272" t="s">
        <v>186</v>
      </c>
      <c r="G620" s="270"/>
      <c r="H620" s="273">
        <v>3.0800000000000001</v>
      </c>
      <c r="I620" s="274"/>
      <c r="J620" s="270"/>
      <c r="K620" s="270"/>
      <c r="L620" s="275"/>
      <c r="M620" s="276"/>
      <c r="N620" s="277"/>
      <c r="O620" s="277"/>
      <c r="P620" s="277"/>
      <c r="Q620" s="277"/>
      <c r="R620" s="277"/>
      <c r="S620" s="277"/>
      <c r="T620" s="278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T620" s="279" t="s">
        <v>181</v>
      </c>
      <c r="AU620" s="279" t="s">
        <v>91</v>
      </c>
      <c r="AV620" s="15" t="s">
        <v>168</v>
      </c>
      <c r="AW620" s="15" t="s">
        <v>38</v>
      </c>
      <c r="AX620" s="15" t="s">
        <v>89</v>
      </c>
      <c r="AY620" s="279" t="s">
        <v>162</v>
      </c>
    </row>
    <row r="621" s="2" customFormat="1" ht="16.5" customHeight="1">
      <c r="A621" s="39"/>
      <c r="B621" s="40"/>
      <c r="C621" s="227" t="s">
        <v>790</v>
      </c>
      <c r="D621" s="227" t="s">
        <v>164</v>
      </c>
      <c r="E621" s="228" t="s">
        <v>791</v>
      </c>
      <c r="F621" s="229" t="s">
        <v>792</v>
      </c>
      <c r="G621" s="230" t="s">
        <v>213</v>
      </c>
      <c r="H621" s="231">
        <v>6</v>
      </c>
      <c r="I621" s="232"/>
      <c r="J621" s="233">
        <f>ROUND(I621*H621,2)</f>
        <v>0</v>
      </c>
      <c r="K621" s="229" t="s">
        <v>174</v>
      </c>
      <c r="L621" s="45"/>
      <c r="M621" s="234" t="s">
        <v>1</v>
      </c>
      <c r="N621" s="235" t="s">
        <v>47</v>
      </c>
      <c r="O621" s="92"/>
      <c r="P621" s="236">
        <f>O621*H621</f>
        <v>0</v>
      </c>
      <c r="Q621" s="236">
        <v>0</v>
      </c>
      <c r="R621" s="236">
        <f>Q621*H621</f>
        <v>0</v>
      </c>
      <c r="S621" s="236">
        <v>0</v>
      </c>
      <c r="T621" s="237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8" t="s">
        <v>293</v>
      </c>
      <c r="AT621" s="238" t="s">
        <v>164</v>
      </c>
      <c r="AU621" s="238" t="s">
        <v>91</v>
      </c>
      <c r="AY621" s="18" t="s">
        <v>162</v>
      </c>
      <c r="BE621" s="239">
        <f>IF(N621="základní",J621,0)</f>
        <v>0</v>
      </c>
      <c r="BF621" s="239">
        <f>IF(N621="snížená",J621,0)</f>
        <v>0</v>
      </c>
      <c r="BG621" s="239">
        <f>IF(N621="zákl. přenesená",J621,0)</f>
        <v>0</v>
      </c>
      <c r="BH621" s="239">
        <f>IF(N621="sníž. přenesená",J621,0)</f>
        <v>0</v>
      </c>
      <c r="BI621" s="239">
        <f>IF(N621="nulová",J621,0)</f>
        <v>0</v>
      </c>
      <c r="BJ621" s="18" t="s">
        <v>89</v>
      </c>
      <c r="BK621" s="239">
        <f>ROUND(I621*H621,2)</f>
        <v>0</v>
      </c>
      <c r="BL621" s="18" t="s">
        <v>293</v>
      </c>
      <c r="BM621" s="238" t="s">
        <v>793</v>
      </c>
    </row>
    <row r="622" s="2" customFormat="1">
      <c r="A622" s="39"/>
      <c r="B622" s="40"/>
      <c r="C622" s="41"/>
      <c r="D622" s="240" t="s">
        <v>170</v>
      </c>
      <c r="E622" s="41"/>
      <c r="F622" s="241" t="s">
        <v>794</v>
      </c>
      <c r="G622" s="41"/>
      <c r="H622" s="41"/>
      <c r="I622" s="242"/>
      <c r="J622" s="41"/>
      <c r="K622" s="41"/>
      <c r="L622" s="45"/>
      <c r="M622" s="243"/>
      <c r="N622" s="244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170</v>
      </c>
      <c r="AU622" s="18" t="s">
        <v>91</v>
      </c>
    </row>
    <row r="623" s="2" customFormat="1">
      <c r="A623" s="39"/>
      <c r="B623" s="40"/>
      <c r="C623" s="41"/>
      <c r="D623" s="245" t="s">
        <v>177</v>
      </c>
      <c r="E623" s="41"/>
      <c r="F623" s="246" t="s">
        <v>795</v>
      </c>
      <c r="G623" s="41"/>
      <c r="H623" s="41"/>
      <c r="I623" s="242"/>
      <c r="J623" s="41"/>
      <c r="K623" s="41"/>
      <c r="L623" s="45"/>
      <c r="M623" s="243"/>
      <c r="N623" s="244"/>
      <c r="O623" s="92"/>
      <c r="P623" s="92"/>
      <c r="Q623" s="92"/>
      <c r="R623" s="92"/>
      <c r="S623" s="92"/>
      <c r="T623" s="93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T623" s="18" t="s">
        <v>177</v>
      </c>
      <c r="AU623" s="18" t="s">
        <v>91</v>
      </c>
    </row>
    <row r="624" s="13" customFormat="1">
      <c r="A624" s="13"/>
      <c r="B624" s="248"/>
      <c r="C624" s="249"/>
      <c r="D624" s="240" t="s">
        <v>181</v>
      </c>
      <c r="E624" s="250" t="s">
        <v>1</v>
      </c>
      <c r="F624" s="251" t="s">
        <v>785</v>
      </c>
      <c r="G624" s="249"/>
      <c r="H624" s="250" t="s">
        <v>1</v>
      </c>
      <c r="I624" s="252"/>
      <c r="J624" s="249"/>
      <c r="K624" s="249"/>
      <c r="L624" s="253"/>
      <c r="M624" s="254"/>
      <c r="N624" s="255"/>
      <c r="O624" s="255"/>
      <c r="P624" s="255"/>
      <c r="Q624" s="255"/>
      <c r="R624" s="255"/>
      <c r="S624" s="255"/>
      <c r="T624" s="25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7" t="s">
        <v>181</v>
      </c>
      <c r="AU624" s="257" t="s">
        <v>91</v>
      </c>
      <c r="AV624" s="13" t="s">
        <v>89</v>
      </c>
      <c r="AW624" s="13" t="s">
        <v>38</v>
      </c>
      <c r="AX624" s="13" t="s">
        <v>82</v>
      </c>
      <c r="AY624" s="257" t="s">
        <v>162</v>
      </c>
    </row>
    <row r="625" s="13" customFormat="1">
      <c r="A625" s="13"/>
      <c r="B625" s="248"/>
      <c r="C625" s="249"/>
      <c r="D625" s="240" t="s">
        <v>181</v>
      </c>
      <c r="E625" s="250" t="s">
        <v>1</v>
      </c>
      <c r="F625" s="251" t="s">
        <v>786</v>
      </c>
      <c r="G625" s="249"/>
      <c r="H625" s="250" t="s">
        <v>1</v>
      </c>
      <c r="I625" s="252"/>
      <c r="J625" s="249"/>
      <c r="K625" s="249"/>
      <c r="L625" s="253"/>
      <c r="M625" s="254"/>
      <c r="N625" s="255"/>
      <c r="O625" s="255"/>
      <c r="P625" s="255"/>
      <c r="Q625" s="255"/>
      <c r="R625" s="255"/>
      <c r="S625" s="255"/>
      <c r="T625" s="25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7" t="s">
        <v>181</v>
      </c>
      <c r="AU625" s="257" t="s">
        <v>91</v>
      </c>
      <c r="AV625" s="13" t="s">
        <v>89</v>
      </c>
      <c r="AW625" s="13" t="s">
        <v>38</v>
      </c>
      <c r="AX625" s="13" t="s">
        <v>82</v>
      </c>
      <c r="AY625" s="257" t="s">
        <v>162</v>
      </c>
    </row>
    <row r="626" s="13" customFormat="1">
      <c r="A626" s="13"/>
      <c r="B626" s="248"/>
      <c r="C626" s="249"/>
      <c r="D626" s="240" t="s">
        <v>181</v>
      </c>
      <c r="E626" s="250" t="s">
        <v>1</v>
      </c>
      <c r="F626" s="251" t="s">
        <v>787</v>
      </c>
      <c r="G626" s="249"/>
      <c r="H626" s="250" t="s">
        <v>1</v>
      </c>
      <c r="I626" s="252"/>
      <c r="J626" s="249"/>
      <c r="K626" s="249"/>
      <c r="L626" s="253"/>
      <c r="M626" s="254"/>
      <c r="N626" s="255"/>
      <c r="O626" s="255"/>
      <c r="P626" s="255"/>
      <c r="Q626" s="255"/>
      <c r="R626" s="255"/>
      <c r="S626" s="255"/>
      <c r="T626" s="256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7" t="s">
        <v>181</v>
      </c>
      <c r="AU626" s="257" t="s">
        <v>91</v>
      </c>
      <c r="AV626" s="13" t="s">
        <v>89</v>
      </c>
      <c r="AW626" s="13" t="s">
        <v>38</v>
      </c>
      <c r="AX626" s="13" t="s">
        <v>82</v>
      </c>
      <c r="AY626" s="257" t="s">
        <v>162</v>
      </c>
    </row>
    <row r="627" s="14" customFormat="1">
      <c r="A627" s="14"/>
      <c r="B627" s="258"/>
      <c r="C627" s="259"/>
      <c r="D627" s="240" t="s">
        <v>181</v>
      </c>
      <c r="E627" s="260" t="s">
        <v>1</v>
      </c>
      <c r="F627" s="261" t="s">
        <v>796</v>
      </c>
      <c r="G627" s="259"/>
      <c r="H627" s="262">
        <v>6</v>
      </c>
      <c r="I627" s="263"/>
      <c r="J627" s="259"/>
      <c r="K627" s="259"/>
      <c r="L627" s="264"/>
      <c r="M627" s="265"/>
      <c r="N627" s="266"/>
      <c r="O627" s="266"/>
      <c r="P627" s="266"/>
      <c r="Q627" s="266"/>
      <c r="R627" s="266"/>
      <c r="S627" s="266"/>
      <c r="T627" s="267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68" t="s">
        <v>181</v>
      </c>
      <c r="AU627" s="268" t="s">
        <v>91</v>
      </c>
      <c r="AV627" s="14" t="s">
        <v>91</v>
      </c>
      <c r="AW627" s="14" t="s">
        <v>38</v>
      </c>
      <c r="AX627" s="14" t="s">
        <v>89</v>
      </c>
      <c r="AY627" s="268" t="s">
        <v>162</v>
      </c>
    </row>
    <row r="628" s="2" customFormat="1" ht="16.5" customHeight="1">
      <c r="A628" s="39"/>
      <c r="B628" s="40"/>
      <c r="C628" s="227" t="s">
        <v>797</v>
      </c>
      <c r="D628" s="227" t="s">
        <v>164</v>
      </c>
      <c r="E628" s="228" t="s">
        <v>798</v>
      </c>
      <c r="F628" s="229" t="s">
        <v>799</v>
      </c>
      <c r="G628" s="230" t="s">
        <v>240</v>
      </c>
      <c r="H628" s="231">
        <v>0.16500000000000001</v>
      </c>
      <c r="I628" s="232"/>
      <c r="J628" s="233">
        <f>ROUND(I628*H628,2)</f>
        <v>0</v>
      </c>
      <c r="K628" s="229" t="s">
        <v>174</v>
      </c>
      <c r="L628" s="45"/>
      <c r="M628" s="234" t="s">
        <v>1</v>
      </c>
      <c r="N628" s="235" t="s">
        <v>47</v>
      </c>
      <c r="O628" s="92"/>
      <c r="P628" s="236">
        <f>O628*H628</f>
        <v>0</v>
      </c>
      <c r="Q628" s="236">
        <v>0</v>
      </c>
      <c r="R628" s="236">
        <f>Q628*H628</f>
        <v>0</v>
      </c>
      <c r="S628" s="236">
        <v>0</v>
      </c>
      <c r="T628" s="237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8" t="s">
        <v>293</v>
      </c>
      <c r="AT628" s="238" t="s">
        <v>164</v>
      </c>
      <c r="AU628" s="238" t="s">
        <v>91</v>
      </c>
      <c r="AY628" s="18" t="s">
        <v>162</v>
      </c>
      <c r="BE628" s="239">
        <f>IF(N628="základní",J628,0)</f>
        <v>0</v>
      </c>
      <c r="BF628" s="239">
        <f>IF(N628="snížená",J628,0)</f>
        <v>0</v>
      </c>
      <c r="BG628" s="239">
        <f>IF(N628="zákl. přenesená",J628,0)</f>
        <v>0</v>
      </c>
      <c r="BH628" s="239">
        <f>IF(N628="sníž. přenesená",J628,0)</f>
        <v>0</v>
      </c>
      <c r="BI628" s="239">
        <f>IF(N628="nulová",J628,0)</f>
        <v>0</v>
      </c>
      <c r="BJ628" s="18" t="s">
        <v>89</v>
      </c>
      <c r="BK628" s="239">
        <f>ROUND(I628*H628,2)</f>
        <v>0</v>
      </c>
      <c r="BL628" s="18" t="s">
        <v>293</v>
      </c>
      <c r="BM628" s="238" t="s">
        <v>800</v>
      </c>
    </row>
    <row r="629" s="2" customFormat="1">
      <c r="A629" s="39"/>
      <c r="B629" s="40"/>
      <c r="C629" s="41"/>
      <c r="D629" s="240" t="s">
        <v>170</v>
      </c>
      <c r="E629" s="41"/>
      <c r="F629" s="241" t="s">
        <v>801</v>
      </c>
      <c r="G629" s="41"/>
      <c r="H629" s="41"/>
      <c r="I629" s="242"/>
      <c r="J629" s="41"/>
      <c r="K629" s="41"/>
      <c r="L629" s="45"/>
      <c r="M629" s="243"/>
      <c r="N629" s="244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170</v>
      </c>
      <c r="AU629" s="18" t="s">
        <v>91</v>
      </c>
    </row>
    <row r="630" s="2" customFormat="1">
      <c r="A630" s="39"/>
      <c r="B630" s="40"/>
      <c r="C630" s="41"/>
      <c r="D630" s="245" t="s">
        <v>177</v>
      </c>
      <c r="E630" s="41"/>
      <c r="F630" s="246" t="s">
        <v>802</v>
      </c>
      <c r="G630" s="41"/>
      <c r="H630" s="41"/>
      <c r="I630" s="242"/>
      <c r="J630" s="41"/>
      <c r="K630" s="41"/>
      <c r="L630" s="45"/>
      <c r="M630" s="243"/>
      <c r="N630" s="244"/>
      <c r="O630" s="92"/>
      <c r="P630" s="92"/>
      <c r="Q630" s="92"/>
      <c r="R630" s="92"/>
      <c r="S630" s="92"/>
      <c r="T630" s="93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177</v>
      </c>
      <c r="AU630" s="18" t="s">
        <v>91</v>
      </c>
    </row>
    <row r="631" s="12" customFormat="1" ht="22.8" customHeight="1">
      <c r="A631" s="12"/>
      <c r="B631" s="211"/>
      <c r="C631" s="212"/>
      <c r="D631" s="213" t="s">
        <v>81</v>
      </c>
      <c r="E631" s="225" t="s">
        <v>803</v>
      </c>
      <c r="F631" s="225" t="s">
        <v>804</v>
      </c>
      <c r="G631" s="212"/>
      <c r="H631" s="212"/>
      <c r="I631" s="215"/>
      <c r="J631" s="226">
        <f>BK631</f>
        <v>0</v>
      </c>
      <c r="K631" s="212"/>
      <c r="L631" s="217"/>
      <c r="M631" s="218"/>
      <c r="N631" s="219"/>
      <c r="O631" s="219"/>
      <c r="P631" s="220">
        <f>SUM(P632:P661)</f>
        <v>0</v>
      </c>
      <c r="Q631" s="219"/>
      <c r="R631" s="220">
        <f>SUM(R632:R661)</f>
        <v>0.0073943099999999994</v>
      </c>
      <c r="S631" s="219"/>
      <c r="T631" s="221">
        <f>SUM(T632:T661)</f>
        <v>0</v>
      </c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R631" s="222" t="s">
        <v>91</v>
      </c>
      <c r="AT631" s="223" t="s">
        <v>81</v>
      </c>
      <c r="AU631" s="223" t="s">
        <v>89</v>
      </c>
      <c r="AY631" s="222" t="s">
        <v>162</v>
      </c>
      <c r="BK631" s="224">
        <f>SUM(BK632:BK661)</f>
        <v>0</v>
      </c>
    </row>
    <row r="632" s="2" customFormat="1" ht="21.75" customHeight="1">
      <c r="A632" s="39"/>
      <c r="B632" s="40"/>
      <c r="C632" s="227" t="s">
        <v>805</v>
      </c>
      <c r="D632" s="227" t="s">
        <v>164</v>
      </c>
      <c r="E632" s="228" t="s">
        <v>806</v>
      </c>
      <c r="F632" s="229" t="s">
        <v>807</v>
      </c>
      <c r="G632" s="230" t="s">
        <v>263</v>
      </c>
      <c r="H632" s="231">
        <v>18.850000000000001</v>
      </c>
      <c r="I632" s="232"/>
      <c r="J632" s="233">
        <f>ROUND(I632*H632,2)</f>
        <v>0</v>
      </c>
      <c r="K632" s="229" t="s">
        <v>174</v>
      </c>
      <c r="L632" s="45"/>
      <c r="M632" s="234" t="s">
        <v>1</v>
      </c>
      <c r="N632" s="235" t="s">
        <v>47</v>
      </c>
      <c r="O632" s="92"/>
      <c r="P632" s="236">
        <f>O632*H632</f>
        <v>0</v>
      </c>
      <c r="Q632" s="236">
        <v>0</v>
      </c>
      <c r="R632" s="236">
        <f>Q632*H632</f>
        <v>0</v>
      </c>
      <c r="S632" s="236">
        <v>0</v>
      </c>
      <c r="T632" s="23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8" t="s">
        <v>293</v>
      </c>
      <c r="AT632" s="238" t="s">
        <v>164</v>
      </c>
      <c r="AU632" s="238" t="s">
        <v>91</v>
      </c>
      <c r="AY632" s="18" t="s">
        <v>162</v>
      </c>
      <c r="BE632" s="239">
        <f>IF(N632="základní",J632,0)</f>
        <v>0</v>
      </c>
      <c r="BF632" s="239">
        <f>IF(N632="snížená",J632,0)</f>
        <v>0</v>
      </c>
      <c r="BG632" s="239">
        <f>IF(N632="zákl. přenesená",J632,0)</f>
        <v>0</v>
      </c>
      <c r="BH632" s="239">
        <f>IF(N632="sníž. přenesená",J632,0)</f>
        <v>0</v>
      </c>
      <c r="BI632" s="239">
        <f>IF(N632="nulová",J632,0)</f>
        <v>0</v>
      </c>
      <c r="BJ632" s="18" t="s">
        <v>89</v>
      </c>
      <c r="BK632" s="239">
        <f>ROUND(I632*H632,2)</f>
        <v>0</v>
      </c>
      <c r="BL632" s="18" t="s">
        <v>293</v>
      </c>
      <c r="BM632" s="238" t="s">
        <v>808</v>
      </c>
    </row>
    <row r="633" s="2" customFormat="1">
      <c r="A633" s="39"/>
      <c r="B633" s="40"/>
      <c r="C633" s="41"/>
      <c r="D633" s="240" t="s">
        <v>170</v>
      </c>
      <c r="E633" s="41"/>
      <c r="F633" s="241" t="s">
        <v>809</v>
      </c>
      <c r="G633" s="41"/>
      <c r="H633" s="41"/>
      <c r="I633" s="242"/>
      <c r="J633" s="41"/>
      <c r="K633" s="41"/>
      <c r="L633" s="45"/>
      <c r="M633" s="243"/>
      <c r="N633" s="244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170</v>
      </c>
      <c r="AU633" s="18" t="s">
        <v>91</v>
      </c>
    </row>
    <row r="634" s="2" customFormat="1">
      <c r="A634" s="39"/>
      <c r="B634" s="40"/>
      <c r="C634" s="41"/>
      <c r="D634" s="245" t="s">
        <v>177</v>
      </c>
      <c r="E634" s="41"/>
      <c r="F634" s="246" t="s">
        <v>810</v>
      </c>
      <c r="G634" s="41"/>
      <c r="H634" s="41"/>
      <c r="I634" s="242"/>
      <c r="J634" s="41"/>
      <c r="K634" s="41"/>
      <c r="L634" s="45"/>
      <c r="M634" s="243"/>
      <c r="N634" s="244"/>
      <c r="O634" s="92"/>
      <c r="P634" s="92"/>
      <c r="Q634" s="92"/>
      <c r="R634" s="92"/>
      <c r="S634" s="92"/>
      <c r="T634" s="93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177</v>
      </c>
      <c r="AU634" s="18" t="s">
        <v>91</v>
      </c>
    </row>
    <row r="635" s="13" customFormat="1">
      <c r="A635" s="13"/>
      <c r="B635" s="248"/>
      <c r="C635" s="249"/>
      <c r="D635" s="240" t="s">
        <v>181</v>
      </c>
      <c r="E635" s="250" t="s">
        <v>1</v>
      </c>
      <c r="F635" s="251" t="s">
        <v>594</v>
      </c>
      <c r="G635" s="249"/>
      <c r="H635" s="250" t="s">
        <v>1</v>
      </c>
      <c r="I635" s="252"/>
      <c r="J635" s="249"/>
      <c r="K635" s="249"/>
      <c r="L635" s="253"/>
      <c r="M635" s="254"/>
      <c r="N635" s="255"/>
      <c r="O635" s="255"/>
      <c r="P635" s="255"/>
      <c r="Q635" s="255"/>
      <c r="R635" s="255"/>
      <c r="S635" s="255"/>
      <c r="T635" s="256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7" t="s">
        <v>181</v>
      </c>
      <c r="AU635" s="257" t="s">
        <v>91</v>
      </c>
      <c r="AV635" s="13" t="s">
        <v>89</v>
      </c>
      <c r="AW635" s="13" t="s">
        <v>38</v>
      </c>
      <c r="AX635" s="13" t="s">
        <v>82</v>
      </c>
      <c r="AY635" s="257" t="s">
        <v>162</v>
      </c>
    </row>
    <row r="636" s="14" customFormat="1">
      <c r="A636" s="14"/>
      <c r="B636" s="258"/>
      <c r="C636" s="259"/>
      <c r="D636" s="240" t="s">
        <v>181</v>
      </c>
      <c r="E636" s="260" t="s">
        <v>1</v>
      </c>
      <c r="F636" s="261" t="s">
        <v>683</v>
      </c>
      <c r="G636" s="259"/>
      <c r="H636" s="262">
        <v>18.850000000000001</v>
      </c>
      <c r="I636" s="263"/>
      <c r="J636" s="259"/>
      <c r="K636" s="259"/>
      <c r="L636" s="264"/>
      <c r="M636" s="265"/>
      <c r="N636" s="266"/>
      <c r="O636" s="266"/>
      <c r="P636" s="266"/>
      <c r="Q636" s="266"/>
      <c r="R636" s="266"/>
      <c r="S636" s="266"/>
      <c r="T636" s="267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8" t="s">
        <v>181</v>
      </c>
      <c r="AU636" s="268" t="s">
        <v>91</v>
      </c>
      <c r="AV636" s="14" t="s">
        <v>91</v>
      </c>
      <c r="AW636" s="14" t="s">
        <v>38</v>
      </c>
      <c r="AX636" s="14" t="s">
        <v>89</v>
      </c>
      <c r="AY636" s="268" t="s">
        <v>162</v>
      </c>
    </row>
    <row r="637" s="2" customFormat="1" ht="16.5" customHeight="1">
      <c r="A637" s="39"/>
      <c r="B637" s="40"/>
      <c r="C637" s="280" t="s">
        <v>811</v>
      </c>
      <c r="D637" s="280" t="s">
        <v>210</v>
      </c>
      <c r="E637" s="281" t="s">
        <v>812</v>
      </c>
      <c r="F637" s="282" t="s">
        <v>813</v>
      </c>
      <c r="G637" s="283" t="s">
        <v>263</v>
      </c>
      <c r="H637" s="284">
        <v>20.734999999999999</v>
      </c>
      <c r="I637" s="285"/>
      <c r="J637" s="286">
        <f>ROUND(I637*H637,2)</f>
        <v>0</v>
      </c>
      <c r="K637" s="282" t="s">
        <v>174</v>
      </c>
      <c r="L637" s="287"/>
      <c r="M637" s="288" t="s">
        <v>1</v>
      </c>
      <c r="N637" s="289" t="s">
        <v>47</v>
      </c>
      <c r="O637" s="92"/>
      <c r="P637" s="236">
        <f>O637*H637</f>
        <v>0</v>
      </c>
      <c r="Q637" s="236">
        <v>0.00019000000000000001</v>
      </c>
      <c r="R637" s="236">
        <f>Q637*H637</f>
        <v>0.0039396500000000003</v>
      </c>
      <c r="S637" s="236">
        <v>0</v>
      </c>
      <c r="T637" s="23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8" t="s">
        <v>443</v>
      </c>
      <c r="AT637" s="238" t="s">
        <v>210</v>
      </c>
      <c r="AU637" s="238" t="s">
        <v>91</v>
      </c>
      <c r="AY637" s="18" t="s">
        <v>162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8" t="s">
        <v>89</v>
      </c>
      <c r="BK637" s="239">
        <f>ROUND(I637*H637,2)</f>
        <v>0</v>
      </c>
      <c r="BL637" s="18" t="s">
        <v>293</v>
      </c>
      <c r="BM637" s="238" t="s">
        <v>814</v>
      </c>
    </row>
    <row r="638" s="2" customFormat="1">
      <c r="A638" s="39"/>
      <c r="B638" s="40"/>
      <c r="C638" s="41"/>
      <c r="D638" s="240" t="s">
        <v>170</v>
      </c>
      <c r="E638" s="41"/>
      <c r="F638" s="241" t="s">
        <v>813</v>
      </c>
      <c r="G638" s="41"/>
      <c r="H638" s="41"/>
      <c r="I638" s="242"/>
      <c r="J638" s="41"/>
      <c r="K638" s="41"/>
      <c r="L638" s="45"/>
      <c r="M638" s="243"/>
      <c r="N638" s="244"/>
      <c r="O638" s="92"/>
      <c r="P638" s="92"/>
      <c r="Q638" s="92"/>
      <c r="R638" s="92"/>
      <c r="S638" s="92"/>
      <c r="T638" s="93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T638" s="18" t="s">
        <v>170</v>
      </c>
      <c r="AU638" s="18" t="s">
        <v>91</v>
      </c>
    </row>
    <row r="639" s="2" customFormat="1">
      <c r="A639" s="39"/>
      <c r="B639" s="40"/>
      <c r="C639" s="41"/>
      <c r="D639" s="240" t="s">
        <v>179</v>
      </c>
      <c r="E639" s="41"/>
      <c r="F639" s="247" t="s">
        <v>815</v>
      </c>
      <c r="G639" s="41"/>
      <c r="H639" s="41"/>
      <c r="I639" s="242"/>
      <c r="J639" s="41"/>
      <c r="K639" s="41"/>
      <c r="L639" s="45"/>
      <c r="M639" s="243"/>
      <c r="N639" s="244"/>
      <c r="O639" s="92"/>
      <c r="P639" s="92"/>
      <c r="Q639" s="92"/>
      <c r="R639" s="92"/>
      <c r="S639" s="92"/>
      <c r="T639" s="93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T639" s="18" t="s">
        <v>179</v>
      </c>
      <c r="AU639" s="18" t="s">
        <v>91</v>
      </c>
    </row>
    <row r="640" s="14" customFormat="1">
      <c r="A640" s="14"/>
      <c r="B640" s="258"/>
      <c r="C640" s="259"/>
      <c r="D640" s="240" t="s">
        <v>181</v>
      </c>
      <c r="E640" s="259"/>
      <c r="F640" s="261" t="s">
        <v>816</v>
      </c>
      <c r="G640" s="259"/>
      <c r="H640" s="262">
        <v>20.734999999999999</v>
      </c>
      <c r="I640" s="263"/>
      <c r="J640" s="259"/>
      <c r="K640" s="259"/>
      <c r="L640" s="264"/>
      <c r="M640" s="265"/>
      <c r="N640" s="266"/>
      <c r="O640" s="266"/>
      <c r="P640" s="266"/>
      <c r="Q640" s="266"/>
      <c r="R640" s="266"/>
      <c r="S640" s="266"/>
      <c r="T640" s="267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8" t="s">
        <v>181</v>
      </c>
      <c r="AU640" s="268" t="s">
        <v>91</v>
      </c>
      <c r="AV640" s="14" t="s">
        <v>91</v>
      </c>
      <c r="AW640" s="14" t="s">
        <v>4</v>
      </c>
      <c r="AX640" s="14" t="s">
        <v>89</v>
      </c>
      <c r="AY640" s="268" t="s">
        <v>162</v>
      </c>
    </row>
    <row r="641" s="2" customFormat="1" ht="21.75" customHeight="1">
      <c r="A641" s="39"/>
      <c r="B641" s="40"/>
      <c r="C641" s="227" t="s">
        <v>817</v>
      </c>
      <c r="D641" s="227" t="s">
        <v>164</v>
      </c>
      <c r="E641" s="228" t="s">
        <v>818</v>
      </c>
      <c r="F641" s="229" t="s">
        <v>819</v>
      </c>
      <c r="G641" s="230" t="s">
        <v>263</v>
      </c>
      <c r="H641" s="231">
        <v>18.850000000000001</v>
      </c>
      <c r="I641" s="232"/>
      <c r="J641" s="233">
        <f>ROUND(I641*H641,2)</f>
        <v>0</v>
      </c>
      <c r="K641" s="229" t="s">
        <v>174</v>
      </c>
      <c r="L641" s="45"/>
      <c r="M641" s="234" t="s">
        <v>1</v>
      </c>
      <c r="N641" s="235" t="s">
        <v>47</v>
      </c>
      <c r="O641" s="92"/>
      <c r="P641" s="236">
        <f>O641*H641</f>
        <v>0</v>
      </c>
      <c r="Q641" s="236">
        <v>0</v>
      </c>
      <c r="R641" s="236">
        <f>Q641*H641</f>
        <v>0</v>
      </c>
      <c r="S641" s="236">
        <v>0</v>
      </c>
      <c r="T641" s="237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8" t="s">
        <v>293</v>
      </c>
      <c r="AT641" s="238" t="s">
        <v>164</v>
      </c>
      <c r="AU641" s="238" t="s">
        <v>91</v>
      </c>
      <c r="AY641" s="18" t="s">
        <v>162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8" t="s">
        <v>89</v>
      </c>
      <c r="BK641" s="239">
        <f>ROUND(I641*H641,2)</f>
        <v>0</v>
      </c>
      <c r="BL641" s="18" t="s">
        <v>293</v>
      </c>
      <c r="BM641" s="238" t="s">
        <v>820</v>
      </c>
    </row>
    <row r="642" s="2" customFormat="1">
      <c r="A642" s="39"/>
      <c r="B642" s="40"/>
      <c r="C642" s="41"/>
      <c r="D642" s="240" t="s">
        <v>170</v>
      </c>
      <c r="E642" s="41"/>
      <c r="F642" s="241" t="s">
        <v>821</v>
      </c>
      <c r="G642" s="41"/>
      <c r="H642" s="41"/>
      <c r="I642" s="242"/>
      <c r="J642" s="41"/>
      <c r="K642" s="41"/>
      <c r="L642" s="45"/>
      <c r="M642" s="243"/>
      <c r="N642" s="244"/>
      <c r="O642" s="92"/>
      <c r="P642" s="92"/>
      <c r="Q642" s="92"/>
      <c r="R642" s="92"/>
      <c r="S642" s="92"/>
      <c r="T642" s="93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170</v>
      </c>
      <c r="AU642" s="18" t="s">
        <v>91</v>
      </c>
    </row>
    <row r="643" s="2" customFormat="1">
      <c r="A643" s="39"/>
      <c r="B643" s="40"/>
      <c r="C643" s="41"/>
      <c r="D643" s="245" t="s">
        <v>177</v>
      </c>
      <c r="E643" s="41"/>
      <c r="F643" s="246" t="s">
        <v>822</v>
      </c>
      <c r="G643" s="41"/>
      <c r="H643" s="41"/>
      <c r="I643" s="242"/>
      <c r="J643" s="41"/>
      <c r="K643" s="41"/>
      <c r="L643" s="45"/>
      <c r="M643" s="243"/>
      <c r="N643" s="244"/>
      <c r="O643" s="92"/>
      <c r="P643" s="92"/>
      <c r="Q643" s="92"/>
      <c r="R643" s="92"/>
      <c r="S643" s="92"/>
      <c r="T643" s="93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177</v>
      </c>
      <c r="AU643" s="18" t="s">
        <v>91</v>
      </c>
    </row>
    <row r="644" s="13" customFormat="1">
      <c r="A644" s="13"/>
      <c r="B644" s="248"/>
      <c r="C644" s="249"/>
      <c r="D644" s="240" t="s">
        <v>181</v>
      </c>
      <c r="E644" s="250" t="s">
        <v>1</v>
      </c>
      <c r="F644" s="251" t="s">
        <v>594</v>
      </c>
      <c r="G644" s="249"/>
      <c r="H644" s="250" t="s">
        <v>1</v>
      </c>
      <c r="I644" s="252"/>
      <c r="J644" s="249"/>
      <c r="K644" s="249"/>
      <c r="L644" s="253"/>
      <c r="M644" s="254"/>
      <c r="N644" s="255"/>
      <c r="O644" s="255"/>
      <c r="P644" s="255"/>
      <c r="Q644" s="255"/>
      <c r="R644" s="255"/>
      <c r="S644" s="255"/>
      <c r="T644" s="25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7" t="s">
        <v>181</v>
      </c>
      <c r="AU644" s="257" t="s">
        <v>91</v>
      </c>
      <c r="AV644" s="13" t="s">
        <v>89</v>
      </c>
      <c r="AW644" s="13" t="s">
        <v>38</v>
      </c>
      <c r="AX644" s="13" t="s">
        <v>82</v>
      </c>
      <c r="AY644" s="257" t="s">
        <v>162</v>
      </c>
    </row>
    <row r="645" s="14" customFormat="1">
      <c r="A645" s="14"/>
      <c r="B645" s="258"/>
      <c r="C645" s="259"/>
      <c r="D645" s="240" t="s">
        <v>181</v>
      </c>
      <c r="E645" s="260" t="s">
        <v>1</v>
      </c>
      <c r="F645" s="261" t="s">
        <v>683</v>
      </c>
      <c r="G645" s="259"/>
      <c r="H645" s="262">
        <v>18.850000000000001</v>
      </c>
      <c r="I645" s="263"/>
      <c r="J645" s="259"/>
      <c r="K645" s="259"/>
      <c r="L645" s="264"/>
      <c r="M645" s="265"/>
      <c r="N645" s="266"/>
      <c r="O645" s="266"/>
      <c r="P645" s="266"/>
      <c r="Q645" s="266"/>
      <c r="R645" s="266"/>
      <c r="S645" s="266"/>
      <c r="T645" s="267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8" t="s">
        <v>181</v>
      </c>
      <c r="AU645" s="268" t="s">
        <v>91</v>
      </c>
      <c r="AV645" s="14" t="s">
        <v>91</v>
      </c>
      <c r="AW645" s="14" t="s">
        <v>38</v>
      </c>
      <c r="AX645" s="14" t="s">
        <v>89</v>
      </c>
      <c r="AY645" s="268" t="s">
        <v>162</v>
      </c>
    </row>
    <row r="646" s="2" customFormat="1" ht="24.15" customHeight="1">
      <c r="A646" s="39"/>
      <c r="B646" s="40"/>
      <c r="C646" s="280" t="s">
        <v>823</v>
      </c>
      <c r="D646" s="280" t="s">
        <v>210</v>
      </c>
      <c r="E646" s="281" t="s">
        <v>824</v>
      </c>
      <c r="F646" s="282" t="s">
        <v>825</v>
      </c>
      <c r="G646" s="283" t="s">
        <v>263</v>
      </c>
      <c r="H646" s="284">
        <v>20.734999999999999</v>
      </c>
      <c r="I646" s="285"/>
      <c r="J646" s="286">
        <f>ROUND(I646*H646,2)</f>
        <v>0</v>
      </c>
      <c r="K646" s="282" t="s">
        <v>174</v>
      </c>
      <c r="L646" s="287"/>
      <c r="M646" s="288" t="s">
        <v>1</v>
      </c>
      <c r="N646" s="289" t="s">
        <v>47</v>
      </c>
      <c r="O646" s="92"/>
      <c r="P646" s="236">
        <f>O646*H646</f>
        <v>0</v>
      </c>
      <c r="Q646" s="236">
        <v>0.00013999999999999999</v>
      </c>
      <c r="R646" s="236">
        <f>Q646*H646</f>
        <v>0.0029028999999999995</v>
      </c>
      <c r="S646" s="236">
        <v>0</v>
      </c>
      <c r="T646" s="237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8" t="s">
        <v>443</v>
      </c>
      <c r="AT646" s="238" t="s">
        <v>210</v>
      </c>
      <c r="AU646" s="238" t="s">
        <v>91</v>
      </c>
      <c r="AY646" s="18" t="s">
        <v>162</v>
      </c>
      <c r="BE646" s="239">
        <f>IF(N646="základní",J646,0)</f>
        <v>0</v>
      </c>
      <c r="BF646" s="239">
        <f>IF(N646="snížená",J646,0)</f>
        <v>0</v>
      </c>
      <c r="BG646" s="239">
        <f>IF(N646="zákl. přenesená",J646,0)</f>
        <v>0</v>
      </c>
      <c r="BH646" s="239">
        <f>IF(N646="sníž. přenesená",J646,0)</f>
        <v>0</v>
      </c>
      <c r="BI646" s="239">
        <f>IF(N646="nulová",J646,0)</f>
        <v>0</v>
      </c>
      <c r="BJ646" s="18" t="s">
        <v>89</v>
      </c>
      <c r="BK646" s="239">
        <f>ROUND(I646*H646,2)</f>
        <v>0</v>
      </c>
      <c r="BL646" s="18" t="s">
        <v>293</v>
      </c>
      <c r="BM646" s="238" t="s">
        <v>826</v>
      </c>
    </row>
    <row r="647" s="2" customFormat="1">
      <c r="A647" s="39"/>
      <c r="B647" s="40"/>
      <c r="C647" s="41"/>
      <c r="D647" s="240" t="s">
        <v>170</v>
      </c>
      <c r="E647" s="41"/>
      <c r="F647" s="241" t="s">
        <v>825</v>
      </c>
      <c r="G647" s="41"/>
      <c r="H647" s="41"/>
      <c r="I647" s="242"/>
      <c r="J647" s="41"/>
      <c r="K647" s="41"/>
      <c r="L647" s="45"/>
      <c r="M647" s="243"/>
      <c r="N647" s="244"/>
      <c r="O647" s="92"/>
      <c r="P647" s="92"/>
      <c r="Q647" s="92"/>
      <c r="R647" s="92"/>
      <c r="S647" s="92"/>
      <c r="T647" s="93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T647" s="18" t="s">
        <v>170</v>
      </c>
      <c r="AU647" s="18" t="s">
        <v>91</v>
      </c>
    </row>
    <row r="648" s="2" customFormat="1">
      <c r="A648" s="39"/>
      <c r="B648" s="40"/>
      <c r="C648" s="41"/>
      <c r="D648" s="240" t="s">
        <v>179</v>
      </c>
      <c r="E648" s="41"/>
      <c r="F648" s="247" t="s">
        <v>815</v>
      </c>
      <c r="G648" s="41"/>
      <c r="H648" s="41"/>
      <c r="I648" s="242"/>
      <c r="J648" s="41"/>
      <c r="K648" s="41"/>
      <c r="L648" s="45"/>
      <c r="M648" s="243"/>
      <c r="N648" s="244"/>
      <c r="O648" s="92"/>
      <c r="P648" s="92"/>
      <c r="Q648" s="92"/>
      <c r="R648" s="92"/>
      <c r="S648" s="92"/>
      <c r="T648" s="93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179</v>
      </c>
      <c r="AU648" s="18" t="s">
        <v>91</v>
      </c>
    </row>
    <row r="649" s="14" customFormat="1">
      <c r="A649" s="14"/>
      <c r="B649" s="258"/>
      <c r="C649" s="259"/>
      <c r="D649" s="240" t="s">
        <v>181</v>
      </c>
      <c r="E649" s="259"/>
      <c r="F649" s="261" t="s">
        <v>816</v>
      </c>
      <c r="G649" s="259"/>
      <c r="H649" s="262">
        <v>20.734999999999999</v>
      </c>
      <c r="I649" s="263"/>
      <c r="J649" s="259"/>
      <c r="K649" s="259"/>
      <c r="L649" s="264"/>
      <c r="M649" s="265"/>
      <c r="N649" s="266"/>
      <c r="O649" s="266"/>
      <c r="P649" s="266"/>
      <c r="Q649" s="266"/>
      <c r="R649" s="266"/>
      <c r="S649" s="266"/>
      <c r="T649" s="267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8" t="s">
        <v>181</v>
      </c>
      <c r="AU649" s="268" t="s">
        <v>91</v>
      </c>
      <c r="AV649" s="14" t="s">
        <v>91</v>
      </c>
      <c r="AW649" s="14" t="s">
        <v>4</v>
      </c>
      <c r="AX649" s="14" t="s">
        <v>89</v>
      </c>
      <c r="AY649" s="268" t="s">
        <v>162</v>
      </c>
    </row>
    <row r="650" s="2" customFormat="1" ht="16.5" customHeight="1">
      <c r="A650" s="39"/>
      <c r="B650" s="40"/>
      <c r="C650" s="227" t="s">
        <v>827</v>
      </c>
      <c r="D650" s="227" t="s">
        <v>164</v>
      </c>
      <c r="E650" s="228" t="s">
        <v>828</v>
      </c>
      <c r="F650" s="229" t="s">
        <v>829</v>
      </c>
      <c r="G650" s="230" t="s">
        <v>247</v>
      </c>
      <c r="H650" s="231">
        <v>50.159999999999997</v>
      </c>
      <c r="I650" s="232"/>
      <c r="J650" s="233">
        <f>ROUND(I650*H650,2)</f>
        <v>0</v>
      </c>
      <c r="K650" s="229" t="s">
        <v>174</v>
      </c>
      <c r="L650" s="45"/>
      <c r="M650" s="234" t="s">
        <v>1</v>
      </c>
      <c r="N650" s="235" t="s">
        <v>47</v>
      </c>
      <c r="O650" s="92"/>
      <c r="P650" s="236">
        <f>O650*H650</f>
        <v>0</v>
      </c>
      <c r="Q650" s="236">
        <v>0</v>
      </c>
      <c r="R650" s="236">
        <f>Q650*H650</f>
        <v>0</v>
      </c>
      <c r="S650" s="236">
        <v>0</v>
      </c>
      <c r="T650" s="237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8" t="s">
        <v>293</v>
      </c>
      <c r="AT650" s="238" t="s">
        <v>164</v>
      </c>
      <c r="AU650" s="238" t="s">
        <v>91</v>
      </c>
      <c r="AY650" s="18" t="s">
        <v>162</v>
      </c>
      <c r="BE650" s="239">
        <f>IF(N650="základní",J650,0)</f>
        <v>0</v>
      </c>
      <c r="BF650" s="239">
        <f>IF(N650="snížená",J650,0)</f>
        <v>0</v>
      </c>
      <c r="BG650" s="239">
        <f>IF(N650="zákl. přenesená",J650,0)</f>
        <v>0</v>
      </c>
      <c r="BH650" s="239">
        <f>IF(N650="sníž. přenesená",J650,0)</f>
        <v>0</v>
      </c>
      <c r="BI650" s="239">
        <f>IF(N650="nulová",J650,0)</f>
        <v>0</v>
      </c>
      <c r="BJ650" s="18" t="s">
        <v>89</v>
      </c>
      <c r="BK650" s="239">
        <f>ROUND(I650*H650,2)</f>
        <v>0</v>
      </c>
      <c r="BL650" s="18" t="s">
        <v>293</v>
      </c>
      <c r="BM650" s="238" t="s">
        <v>830</v>
      </c>
    </row>
    <row r="651" s="2" customFormat="1">
      <c r="A651" s="39"/>
      <c r="B651" s="40"/>
      <c r="C651" s="41"/>
      <c r="D651" s="240" t="s">
        <v>170</v>
      </c>
      <c r="E651" s="41"/>
      <c r="F651" s="241" t="s">
        <v>831</v>
      </c>
      <c r="G651" s="41"/>
      <c r="H651" s="41"/>
      <c r="I651" s="242"/>
      <c r="J651" s="41"/>
      <c r="K651" s="41"/>
      <c r="L651" s="45"/>
      <c r="M651" s="243"/>
      <c r="N651" s="244"/>
      <c r="O651" s="92"/>
      <c r="P651" s="92"/>
      <c r="Q651" s="92"/>
      <c r="R651" s="92"/>
      <c r="S651" s="92"/>
      <c r="T651" s="93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170</v>
      </c>
      <c r="AU651" s="18" t="s">
        <v>91</v>
      </c>
    </row>
    <row r="652" s="2" customFormat="1">
      <c r="A652" s="39"/>
      <c r="B652" s="40"/>
      <c r="C652" s="41"/>
      <c r="D652" s="245" t="s">
        <v>177</v>
      </c>
      <c r="E652" s="41"/>
      <c r="F652" s="246" t="s">
        <v>832</v>
      </c>
      <c r="G652" s="41"/>
      <c r="H652" s="41"/>
      <c r="I652" s="242"/>
      <c r="J652" s="41"/>
      <c r="K652" s="41"/>
      <c r="L652" s="45"/>
      <c r="M652" s="243"/>
      <c r="N652" s="244"/>
      <c r="O652" s="92"/>
      <c r="P652" s="92"/>
      <c r="Q652" s="92"/>
      <c r="R652" s="92"/>
      <c r="S652" s="92"/>
      <c r="T652" s="93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T652" s="18" t="s">
        <v>177</v>
      </c>
      <c r="AU652" s="18" t="s">
        <v>91</v>
      </c>
    </row>
    <row r="653" s="13" customFormat="1">
      <c r="A653" s="13"/>
      <c r="B653" s="248"/>
      <c r="C653" s="249"/>
      <c r="D653" s="240" t="s">
        <v>181</v>
      </c>
      <c r="E653" s="250" t="s">
        <v>1</v>
      </c>
      <c r="F653" s="251" t="s">
        <v>594</v>
      </c>
      <c r="G653" s="249"/>
      <c r="H653" s="250" t="s">
        <v>1</v>
      </c>
      <c r="I653" s="252"/>
      <c r="J653" s="249"/>
      <c r="K653" s="249"/>
      <c r="L653" s="253"/>
      <c r="M653" s="254"/>
      <c r="N653" s="255"/>
      <c r="O653" s="255"/>
      <c r="P653" s="255"/>
      <c r="Q653" s="255"/>
      <c r="R653" s="255"/>
      <c r="S653" s="255"/>
      <c r="T653" s="256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7" t="s">
        <v>181</v>
      </c>
      <c r="AU653" s="257" t="s">
        <v>91</v>
      </c>
      <c r="AV653" s="13" t="s">
        <v>89</v>
      </c>
      <c r="AW653" s="13" t="s">
        <v>38</v>
      </c>
      <c r="AX653" s="13" t="s">
        <v>82</v>
      </c>
      <c r="AY653" s="257" t="s">
        <v>162</v>
      </c>
    </row>
    <row r="654" s="14" customFormat="1">
      <c r="A654" s="14"/>
      <c r="B654" s="258"/>
      <c r="C654" s="259"/>
      <c r="D654" s="240" t="s">
        <v>181</v>
      </c>
      <c r="E654" s="260" t="s">
        <v>1</v>
      </c>
      <c r="F654" s="261" t="s">
        <v>670</v>
      </c>
      <c r="G654" s="259"/>
      <c r="H654" s="262">
        <v>50.159999999999997</v>
      </c>
      <c r="I654" s="263"/>
      <c r="J654" s="259"/>
      <c r="K654" s="259"/>
      <c r="L654" s="264"/>
      <c r="M654" s="265"/>
      <c r="N654" s="266"/>
      <c r="O654" s="266"/>
      <c r="P654" s="266"/>
      <c r="Q654" s="266"/>
      <c r="R654" s="266"/>
      <c r="S654" s="266"/>
      <c r="T654" s="267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8" t="s">
        <v>181</v>
      </c>
      <c r="AU654" s="268" t="s">
        <v>91</v>
      </c>
      <c r="AV654" s="14" t="s">
        <v>91</v>
      </c>
      <c r="AW654" s="14" t="s">
        <v>38</v>
      </c>
      <c r="AX654" s="14" t="s">
        <v>89</v>
      </c>
      <c r="AY654" s="268" t="s">
        <v>162</v>
      </c>
    </row>
    <row r="655" s="2" customFormat="1" ht="16.5" customHeight="1">
      <c r="A655" s="39"/>
      <c r="B655" s="40"/>
      <c r="C655" s="280" t="s">
        <v>833</v>
      </c>
      <c r="D655" s="280" t="s">
        <v>210</v>
      </c>
      <c r="E655" s="281" t="s">
        <v>834</v>
      </c>
      <c r="F655" s="282" t="s">
        <v>835</v>
      </c>
      <c r="G655" s="283" t="s">
        <v>247</v>
      </c>
      <c r="H655" s="284">
        <v>55.176000000000002</v>
      </c>
      <c r="I655" s="285"/>
      <c r="J655" s="286">
        <f>ROUND(I655*H655,2)</f>
        <v>0</v>
      </c>
      <c r="K655" s="282" t="s">
        <v>174</v>
      </c>
      <c r="L655" s="287"/>
      <c r="M655" s="288" t="s">
        <v>1</v>
      </c>
      <c r="N655" s="289" t="s">
        <v>47</v>
      </c>
      <c r="O655" s="92"/>
      <c r="P655" s="236">
        <f>O655*H655</f>
        <v>0</v>
      </c>
      <c r="Q655" s="236">
        <v>1.0000000000000001E-05</v>
      </c>
      <c r="R655" s="236">
        <f>Q655*H655</f>
        <v>0.0005517600000000001</v>
      </c>
      <c r="S655" s="236">
        <v>0</v>
      </c>
      <c r="T655" s="237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8" t="s">
        <v>443</v>
      </c>
      <c r="AT655" s="238" t="s">
        <v>210</v>
      </c>
      <c r="AU655" s="238" t="s">
        <v>91</v>
      </c>
      <c r="AY655" s="18" t="s">
        <v>162</v>
      </c>
      <c r="BE655" s="239">
        <f>IF(N655="základní",J655,0)</f>
        <v>0</v>
      </c>
      <c r="BF655" s="239">
        <f>IF(N655="snížená",J655,0)</f>
        <v>0</v>
      </c>
      <c r="BG655" s="239">
        <f>IF(N655="zákl. přenesená",J655,0)</f>
        <v>0</v>
      </c>
      <c r="BH655" s="239">
        <f>IF(N655="sníž. přenesená",J655,0)</f>
        <v>0</v>
      </c>
      <c r="BI655" s="239">
        <f>IF(N655="nulová",J655,0)</f>
        <v>0</v>
      </c>
      <c r="BJ655" s="18" t="s">
        <v>89</v>
      </c>
      <c r="BK655" s="239">
        <f>ROUND(I655*H655,2)</f>
        <v>0</v>
      </c>
      <c r="BL655" s="18" t="s">
        <v>293</v>
      </c>
      <c r="BM655" s="238" t="s">
        <v>836</v>
      </c>
    </row>
    <row r="656" s="2" customFormat="1">
      <c r="A656" s="39"/>
      <c r="B656" s="40"/>
      <c r="C656" s="41"/>
      <c r="D656" s="240" t="s">
        <v>170</v>
      </c>
      <c r="E656" s="41"/>
      <c r="F656" s="241" t="s">
        <v>835</v>
      </c>
      <c r="G656" s="41"/>
      <c r="H656" s="41"/>
      <c r="I656" s="242"/>
      <c r="J656" s="41"/>
      <c r="K656" s="41"/>
      <c r="L656" s="45"/>
      <c r="M656" s="243"/>
      <c r="N656" s="244"/>
      <c r="O656" s="92"/>
      <c r="P656" s="92"/>
      <c r="Q656" s="92"/>
      <c r="R656" s="92"/>
      <c r="S656" s="92"/>
      <c r="T656" s="93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T656" s="18" t="s">
        <v>170</v>
      </c>
      <c r="AU656" s="18" t="s">
        <v>91</v>
      </c>
    </row>
    <row r="657" s="2" customFormat="1">
      <c r="A657" s="39"/>
      <c r="B657" s="40"/>
      <c r="C657" s="41"/>
      <c r="D657" s="240" t="s">
        <v>179</v>
      </c>
      <c r="E657" s="41"/>
      <c r="F657" s="247" t="s">
        <v>815</v>
      </c>
      <c r="G657" s="41"/>
      <c r="H657" s="41"/>
      <c r="I657" s="242"/>
      <c r="J657" s="41"/>
      <c r="K657" s="41"/>
      <c r="L657" s="45"/>
      <c r="M657" s="243"/>
      <c r="N657" s="244"/>
      <c r="O657" s="92"/>
      <c r="P657" s="92"/>
      <c r="Q657" s="92"/>
      <c r="R657" s="92"/>
      <c r="S657" s="92"/>
      <c r="T657" s="93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T657" s="18" t="s">
        <v>179</v>
      </c>
      <c r="AU657" s="18" t="s">
        <v>91</v>
      </c>
    </row>
    <row r="658" s="14" customFormat="1">
      <c r="A658" s="14"/>
      <c r="B658" s="258"/>
      <c r="C658" s="259"/>
      <c r="D658" s="240" t="s">
        <v>181</v>
      </c>
      <c r="E658" s="259"/>
      <c r="F658" s="261" t="s">
        <v>837</v>
      </c>
      <c r="G658" s="259"/>
      <c r="H658" s="262">
        <v>55.176000000000002</v>
      </c>
      <c r="I658" s="263"/>
      <c r="J658" s="259"/>
      <c r="K658" s="259"/>
      <c r="L658" s="264"/>
      <c r="M658" s="265"/>
      <c r="N658" s="266"/>
      <c r="O658" s="266"/>
      <c r="P658" s="266"/>
      <c r="Q658" s="266"/>
      <c r="R658" s="266"/>
      <c r="S658" s="266"/>
      <c r="T658" s="267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8" t="s">
        <v>181</v>
      </c>
      <c r="AU658" s="268" t="s">
        <v>91</v>
      </c>
      <c r="AV658" s="14" t="s">
        <v>91</v>
      </c>
      <c r="AW658" s="14" t="s">
        <v>4</v>
      </c>
      <c r="AX658" s="14" t="s">
        <v>89</v>
      </c>
      <c r="AY658" s="268" t="s">
        <v>162</v>
      </c>
    </row>
    <row r="659" s="2" customFormat="1" ht="16.5" customHeight="1">
      <c r="A659" s="39"/>
      <c r="B659" s="40"/>
      <c r="C659" s="227" t="s">
        <v>838</v>
      </c>
      <c r="D659" s="227" t="s">
        <v>164</v>
      </c>
      <c r="E659" s="228" t="s">
        <v>839</v>
      </c>
      <c r="F659" s="229" t="s">
        <v>840</v>
      </c>
      <c r="G659" s="230" t="s">
        <v>240</v>
      </c>
      <c r="H659" s="231">
        <v>0.0070000000000000001</v>
      </c>
      <c r="I659" s="232"/>
      <c r="J659" s="233">
        <f>ROUND(I659*H659,2)</f>
        <v>0</v>
      </c>
      <c r="K659" s="229" t="s">
        <v>174</v>
      </c>
      <c r="L659" s="45"/>
      <c r="M659" s="234" t="s">
        <v>1</v>
      </c>
      <c r="N659" s="235" t="s">
        <v>47</v>
      </c>
      <c r="O659" s="92"/>
      <c r="P659" s="236">
        <f>O659*H659</f>
        <v>0</v>
      </c>
      <c r="Q659" s="236">
        <v>0</v>
      </c>
      <c r="R659" s="236">
        <f>Q659*H659</f>
        <v>0</v>
      </c>
      <c r="S659" s="236">
        <v>0</v>
      </c>
      <c r="T659" s="237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8" t="s">
        <v>293</v>
      </c>
      <c r="AT659" s="238" t="s">
        <v>164</v>
      </c>
      <c r="AU659" s="238" t="s">
        <v>91</v>
      </c>
      <c r="AY659" s="18" t="s">
        <v>162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8" t="s">
        <v>89</v>
      </c>
      <c r="BK659" s="239">
        <f>ROUND(I659*H659,2)</f>
        <v>0</v>
      </c>
      <c r="BL659" s="18" t="s">
        <v>293</v>
      </c>
      <c r="BM659" s="238" t="s">
        <v>841</v>
      </c>
    </row>
    <row r="660" s="2" customFormat="1">
      <c r="A660" s="39"/>
      <c r="B660" s="40"/>
      <c r="C660" s="41"/>
      <c r="D660" s="240" t="s">
        <v>170</v>
      </c>
      <c r="E660" s="41"/>
      <c r="F660" s="241" t="s">
        <v>842</v>
      </c>
      <c r="G660" s="41"/>
      <c r="H660" s="41"/>
      <c r="I660" s="242"/>
      <c r="J660" s="41"/>
      <c r="K660" s="41"/>
      <c r="L660" s="45"/>
      <c r="M660" s="243"/>
      <c r="N660" s="244"/>
      <c r="O660" s="92"/>
      <c r="P660" s="92"/>
      <c r="Q660" s="92"/>
      <c r="R660" s="92"/>
      <c r="S660" s="92"/>
      <c r="T660" s="93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T660" s="18" t="s">
        <v>170</v>
      </c>
      <c r="AU660" s="18" t="s">
        <v>91</v>
      </c>
    </row>
    <row r="661" s="2" customFormat="1">
      <c r="A661" s="39"/>
      <c r="B661" s="40"/>
      <c r="C661" s="41"/>
      <c r="D661" s="245" t="s">
        <v>177</v>
      </c>
      <c r="E661" s="41"/>
      <c r="F661" s="246" t="s">
        <v>843</v>
      </c>
      <c r="G661" s="41"/>
      <c r="H661" s="41"/>
      <c r="I661" s="242"/>
      <c r="J661" s="41"/>
      <c r="K661" s="41"/>
      <c r="L661" s="45"/>
      <c r="M661" s="243"/>
      <c r="N661" s="244"/>
      <c r="O661" s="92"/>
      <c r="P661" s="92"/>
      <c r="Q661" s="92"/>
      <c r="R661" s="92"/>
      <c r="S661" s="92"/>
      <c r="T661" s="93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T661" s="18" t="s">
        <v>177</v>
      </c>
      <c r="AU661" s="18" t="s">
        <v>91</v>
      </c>
    </row>
    <row r="662" s="12" customFormat="1" ht="22.8" customHeight="1">
      <c r="A662" s="12"/>
      <c r="B662" s="211"/>
      <c r="C662" s="212"/>
      <c r="D662" s="213" t="s">
        <v>81</v>
      </c>
      <c r="E662" s="225" t="s">
        <v>844</v>
      </c>
      <c r="F662" s="225" t="s">
        <v>845</v>
      </c>
      <c r="G662" s="212"/>
      <c r="H662" s="212"/>
      <c r="I662" s="215"/>
      <c r="J662" s="226">
        <f>BK662</f>
        <v>0</v>
      </c>
      <c r="K662" s="212"/>
      <c r="L662" s="217"/>
      <c r="M662" s="218"/>
      <c r="N662" s="219"/>
      <c r="O662" s="219"/>
      <c r="P662" s="220">
        <f>SUM(P663:P693)</f>
        <v>0</v>
      </c>
      <c r="Q662" s="219"/>
      <c r="R662" s="220">
        <f>SUM(R663:R693)</f>
        <v>2.6837587999999997</v>
      </c>
      <c r="S662" s="219"/>
      <c r="T662" s="221">
        <f>SUM(T663:T693)</f>
        <v>0.68567999999999996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22" t="s">
        <v>91</v>
      </c>
      <c r="AT662" s="223" t="s">
        <v>81</v>
      </c>
      <c r="AU662" s="223" t="s">
        <v>89</v>
      </c>
      <c r="AY662" s="222" t="s">
        <v>162</v>
      </c>
      <c r="BK662" s="224">
        <f>SUM(BK663:BK693)</f>
        <v>0</v>
      </c>
    </row>
    <row r="663" s="2" customFormat="1" ht="16.5" customHeight="1">
      <c r="A663" s="39"/>
      <c r="B663" s="40"/>
      <c r="C663" s="227" t="s">
        <v>846</v>
      </c>
      <c r="D663" s="227" t="s">
        <v>164</v>
      </c>
      <c r="E663" s="228" t="s">
        <v>847</v>
      </c>
      <c r="F663" s="229" t="s">
        <v>848</v>
      </c>
      <c r="G663" s="230" t="s">
        <v>584</v>
      </c>
      <c r="H663" s="231">
        <v>1</v>
      </c>
      <c r="I663" s="232"/>
      <c r="J663" s="233">
        <f>ROUND(I663*H663,2)</f>
        <v>0</v>
      </c>
      <c r="K663" s="229" t="s">
        <v>1</v>
      </c>
      <c r="L663" s="45"/>
      <c r="M663" s="234" t="s">
        <v>1</v>
      </c>
      <c r="N663" s="235" t="s">
        <v>47</v>
      </c>
      <c r="O663" s="92"/>
      <c r="P663" s="236">
        <f>O663*H663</f>
        <v>0</v>
      </c>
      <c r="Q663" s="236">
        <v>0.21448880000000001</v>
      </c>
      <c r="R663" s="236">
        <f>Q663*H663</f>
        <v>0.21448880000000001</v>
      </c>
      <c r="S663" s="236">
        <v>0.21568000000000001</v>
      </c>
      <c r="T663" s="237">
        <f>S663*H663</f>
        <v>0.21568000000000001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8" t="s">
        <v>293</v>
      </c>
      <c r="AT663" s="238" t="s">
        <v>164</v>
      </c>
      <c r="AU663" s="238" t="s">
        <v>91</v>
      </c>
      <c r="AY663" s="18" t="s">
        <v>162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8" t="s">
        <v>89</v>
      </c>
      <c r="BK663" s="239">
        <f>ROUND(I663*H663,2)</f>
        <v>0</v>
      </c>
      <c r="BL663" s="18" t="s">
        <v>293</v>
      </c>
      <c r="BM663" s="238" t="s">
        <v>849</v>
      </c>
    </row>
    <row r="664" s="2" customFormat="1">
      <c r="A664" s="39"/>
      <c r="B664" s="40"/>
      <c r="C664" s="41"/>
      <c r="D664" s="240" t="s">
        <v>170</v>
      </c>
      <c r="E664" s="41"/>
      <c r="F664" s="241" t="s">
        <v>848</v>
      </c>
      <c r="G664" s="41"/>
      <c r="H664" s="41"/>
      <c r="I664" s="242"/>
      <c r="J664" s="41"/>
      <c r="K664" s="41"/>
      <c r="L664" s="45"/>
      <c r="M664" s="243"/>
      <c r="N664" s="244"/>
      <c r="O664" s="92"/>
      <c r="P664" s="92"/>
      <c r="Q664" s="92"/>
      <c r="R664" s="92"/>
      <c r="S664" s="92"/>
      <c r="T664" s="93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T664" s="18" t="s">
        <v>170</v>
      </c>
      <c r="AU664" s="18" t="s">
        <v>91</v>
      </c>
    </row>
    <row r="665" s="2" customFormat="1">
      <c r="A665" s="39"/>
      <c r="B665" s="40"/>
      <c r="C665" s="41"/>
      <c r="D665" s="240" t="s">
        <v>179</v>
      </c>
      <c r="E665" s="41"/>
      <c r="F665" s="247" t="s">
        <v>850</v>
      </c>
      <c r="G665" s="41"/>
      <c r="H665" s="41"/>
      <c r="I665" s="242"/>
      <c r="J665" s="41"/>
      <c r="K665" s="41"/>
      <c r="L665" s="45"/>
      <c r="M665" s="243"/>
      <c r="N665" s="244"/>
      <c r="O665" s="92"/>
      <c r="P665" s="92"/>
      <c r="Q665" s="92"/>
      <c r="R665" s="92"/>
      <c r="S665" s="92"/>
      <c r="T665" s="93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T665" s="18" t="s">
        <v>179</v>
      </c>
      <c r="AU665" s="18" t="s">
        <v>91</v>
      </c>
    </row>
    <row r="666" s="2" customFormat="1" ht="16.5" customHeight="1">
      <c r="A666" s="39"/>
      <c r="B666" s="40"/>
      <c r="C666" s="227" t="s">
        <v>851</v>
      </c>
      <c r="D666" s="227" t="s">
        <v>164</v>
      </c>
      <c r="E666" s="228" t="s">
        <v>852</v>
      </c>
      <c r="F666" s="229" t="s">
        <v>853</v>
      </c>
      <c r="G666" s="230" t="s">
        <v>584</v>
      </c>
      <c r="H666" s="231">
        <v>1</v>
      </c>
      <c r="I666" s="232"/>
      <c r="J666" s="233">
        <f>ROUND(I666*H666,2)</f>
        <v>0</v>
      </c>
      <c r="K666" s="229" t="s">
        <v>1</v>
      </c>
      <c r="L666" s="45"/>
      <c r="M666" s="234" t="s">
        <v>1</v>
      </c>
      <c r="N666" s="235" t="s">
        <v>47</v>
      </c>
      <c r="O666" s="92"/>
      <c r="P666" s="236">
        <f>O666*H666</f>
        <v>0</v>
      </c>
      <c r="Q666" s="236">
        <v>0.56681999999999999</v>
      </c>
      <c r="R666" s="236">
        <f>Q666*H666</f>
        <v>0.56681999999999999</v>
      </c>
      <c r="S666" s="236">
        <v>0.46999999999999997</v>
      </c>
      <c r="T666" s="237">
        <f>S666*H666</f>
        <v>0.46999999999999997</v>
      </c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R666" s="238" t="s">
        <v>293</v>
      </c>
      <c r="AT666" s="238" t="s">
        <v>164</v>
      </c>
      <c r="AU666" s="238" t="s">
        <v>91</v>
      </c>
      <c r="AY666" s="18" t="s">
        <v>162</v>
      </c>
      <c r="BE666" s="239">
        <f>IF(N666="základní",J666,0)</f>
        <v>0</v>
      </c>
      <c r="BF666" s="239">
        <f>IF(N666="snížená",J666,0)</f>
        <v>0</v>
      </c>
      <c r="BG666" s="239">
        <f>IF(N666="zákl. přenesená",J666,0)</f>
        <v>0</v>
      </c>
      <c r="BH666" s="239">
        <f>IF(N666="sníž. přenesená",J666,0)</f>
        <v>0</v>
      </c>
      <c r="BI666" s="239">
        <f>IF(N666="nulová",J666,0)</f>
        <v>0</v>
      </c>
      <c r="BJ666" s="18" t="s">
        <v>89</v>
      </c>
      <c r="BK666" s="239">
        <f>ROUND(I666*H666,2)</f>
        <v>0</v>
      </c>
      <c r="BL666" s="18" t="s">
        <v>293</v>
      </c>
      <c r="BM666" s="238" t="s">
        <v>854</v>
      </c>
    </row>
    <row r="667" s="2" customFormat="1">
      <c r="A667" s="39"/>
      <c r="B667" s="40"/>
      <c r="C667" s="41"/>
      <c r="D667" s="240" t="s">
        <v>170</v>
      </c>
      <c r="E667" s="41"/>
      <c r="F667" s="241" t="s">
        <v>853</v>
      </c>
      <c r="G667" s="41"/>
      <c r="H667" s="41"/>
      <c r="I667" s="242"/>
      <c r="J667" s="41"/>
      <c r="K667" s="41"/>
      <c r="L667" s="45"/>
      <c r="M667" s="243"/>
      <c r="N667" s="244"/>
      <c r="O667" s="92"/>
      <c r="P667" s="92"/>
      <c r="Q667" s="92"/>
      <c r="R667" s="92"/>
      <c r="S667" s="92"/>
      <c r="T667" s="93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T667" s="18" t="s">
        <v>170</v>
      </c>
      <c r="AU667" s="18" t="s">
        <v>91</v>
      </c>
    </row>
    <row r="668" s="2" customFormat="1">
      <c r="A668" s="39"/>
      <c r="B668" s="40"/>
      <c r="C668" s="41"/>
      <c r="D668" s="240" t="s">
        <v>179</v>
      </c>
      <c r="E668" s="41"/>
      <c r="F668" s="247" t="s">
        <v>855</v>
      </c>
      <c r="G668" s="41"/>
      <c r="H668" s="41"/>
      <c r="I668" s="242"/>
      <c r="J668" s="41"/>
      <c r="K668" s="41"/>
      <c r="L668" s="45"/>
      <c r="M668" s="243"/>
      <c r="N668" s="244"/>
      <c r="O668" s="92"/>
      <c r="P668" s="92"/>
      <c r="Q668" s="92"/>
      <c r="R668" s="92"/>
      <c r="S668" s="92"/>
      <c r="T668" s="93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179</v>
      </c>
      <c r="AU668" s="18" t="s">
        <v>91</v>
      </c>
    </row>
    <row r="669" s="2" customFormat="1" ht="16.5" customHeight="1">
      <c r="A669" s="39"/>
      <c r="B669" s="40"/>
      <c r="C669" s="227" t="s">
        <v>856</v>
      </c>
      <c r="D669" s="227" t="s">
        <v>164</v>
      </c>
      <c r="E669" s="228" t="s">
        <v>857</v>
      </c>
      <c r="F669" s="229" t="s">
        <v>858</v>
      </c>
      <c r="G669" s="230" t="s">
        <v>247</v>
      </c>
      <c r="H669" s="231">
        <v>7.9000000000000004</v>
      </c>
      <c r="I669" s="232"/>
      <c r="J669" s="233">
        <f>ROUND(I669*H669,2)</f>
        <v>0</v>
      </c>
      <c r="K669" s="229" t="s">
        <v>174</v>
      </c>
      <c r="L669" s="45"/>
      <c r="M669" s="234" t="s">
        <v>1</v>
      </c>
      <c r="N669" s="235" t="s">
        <v>47</v>
      </c>
      <c r="O669" s="92"/>
      <c r="P669" s="236">
        <f>O669*H669</f>
        <v>0</v>
      </c>
      <c r="Q669" s="236">
        <v>0</v>
      </c>
      <c r="R669" s="236">
        <f>Q669*H669</f>
        <v>0</v>
      </c>
      <c r="S669" s="236">
        <v>0</v>
      </c>
      <c r="T669" s="237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8" t="s">
        <v>293</v>
      </c>
      <c r="AT669" s="238" t="s">
        <v>164</v>
      </c>
      <c r="AU669" s="238" t="s">
        <v>91</v>
      </c>
      <c r="AY669" s="18" t="s">
        <v>162</v>
      </c>
      <c r="BE669" s="239">
        <f>IF(N669="základní",J669,0)</f>
        <v>0</v>
      </c>
      <c r="BF669" s="239">
        <f>IF(N669="snížená",J669,0)</f>
        <v>0</v>
      </c>
      <c r="BG669" s="239">
        <f>IF(N669="zákl. přenesená",J669,0)</f>
        <v>0</v>
      </c>
      <c r="BH669" s="239">
        <f>IF(N669="sníž. přenesená",J669,0)</f>
        <v>0</v>
      </c>
      <c r="BI669" s="239">
        <f>IF(N669="nulová",J669,0)</f>
        <v>0</v>
      </c>
      <c r="BJ669" s="18" t="s">
        <v>89</v>
      </c>
      <c r="BK669" s="239">
        <f>ROUND(I669*H669,2)</f>
        <v>0</v>
      </c>
      <c r="BL669" s="18" t="s">
        <v>293</v>
      </c>
      <c r="BM669" s="238" t="s">
        <v>859</v>
      </c>
    </row>
    <row r="670" s="2" customFormat="1">
      <c r="A670" s="39"/>
      <c r="B670" s="40"/>
      <c r="C670" s="41"/>
      <c r="D670" s="240" t="s">
        <v>170</v>
      </c>
      <c r="E670" s="41"/>
      <c r="F670" s="241" t="s">
        <v>860</v>
      </c>
      <c r="G670" s="41"/>
      <c r="H670" s="41"/>
      <c r="I670" s="242"/>
      <c r="J670" s="41"/>
      <c r="K670" s="41"/>
      <c r="L670" s="45"/>
      <c r="M670" s="243"/>
      <c r="N670" s="244"/>
      <c r="O670" s="92"/>
      <c r="P670" s="92"/>
      <c r="Q670" s="92"/>
      <c r="R670" s="92"/>
      <c r="S670" s="92"/>
      <c r="T670" s="93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170</v>
      </c>
      <c r="AU670" s="18" t="s">
        <v>91</v>
      </c>
    </row>
    <row r="671" s="2" customFormat="1">
      <c r="A671" s="39"/>
      <c r="B671" s="40"/>
      <c r="C671" s="41"/>
      <c r="D671" s="245" t="s">
        <v>177</v>
      </c>
      <c r="E671" s="41"/>
      <c r="F671" s="246" t="s">
        <v>861</v>
      </c>
      <c r="G671" s="41"/>
      <c r="H671" s="41"/>
      <c r="I671" s="242"/>
      <c r="J671" s="41"/>
      <c r="K671" s="41"/>
      <c r="L671" s="45"/>
      <c r="M671" s="243"/>
      <c r="N671" s="244"/>
      <c r="O671" s="92"/>
      <c r="P671" s="92"/>
      <c r="Q671" s="92"/>
      <c r="R671" s="92"/>
      <c r="S671" s="92"/>
      <c r="T671" s="93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177</v>
      </c>
      <c r="AU671" s="18" t="s">
        <v>91</v>
      </c>
    </row>
    <row r="672" s="13" customFormat="1">
      <c r="A672" s="13"/>
      <c r="B672" s="248"/>
      <c r="C672" s="249"/>
      <c r="D672" s="240" t="s">
        <v>181</v>
      </c>
      <c r="E672" s="250" t="s">
        <v>1</v>
      </c>
      <c r="F672" s="251" t="s">
        <v>862</v>
      </c>
      <c r="G672" s="249"/>
      <c r="H672" s="250" t="s">
        <v>1</v>
      </c>
      <c r="I672" s="252"/>
      <c r="J672" s="249"/>
      <c r="K672" s="249"/>
      <c r="L672" s="253"/>
      <c r="M672" s="254"/>
      <c r="N672" s="255"/>
      <c r="O672" s="255"/>
      <c r="P672" s="255"/>
      <c r="Q672" s="255"/>
      <c r="R672" s="255"/>
      <c r="S672" s="255"/>
      <c r="T672" s="25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7" t="s">
        <v>181</v>
      </c>
      <c r="AU672" s="257" t="s">
        <v>91</v>
      </c>
      <c r="AV672" s="13" t="s">
        <v>89</v>
      </c>
      <c r="AW672" s="13" t="s">
        <v>38</v>
      </c>
      <c r="AX672" s="13" t="s">
        <v>82</v>
      </c>
      <c r="AY672" s="257" t="s">
        <v>162</v>
      </c>
    </row>
    <row r="673" s="14" customFormat="1">
      <c r="A673" s="14"/>
      <c r="B673" s="258"/>
      <c r="C673" s="259"/>
      <c r="D673" s="240" t="s">
        <v>181</v>
      </c>
      <c r="E673" s="260" t="s">
        <v>1</v>
      </c>
      <c r="F673" s="261" t="s">
        <v>863</v>
      </c>
      <c r="G673" s="259"/>
      <c r="H673" s="262">
        <v>7.9000000000000004</v>
      </c>
      <c r="I673" s="263"/>
      <c r="J673" s="259"/>
      <c r="K673" s="259"/>
      <c r="L673" s="264"/>
      <c r="M673" s="265"/>
      <c r="N673" s="266"/>
      <c r="O673" s="266"/>
      <c r="P673" s="266"/>
      <c r="Q673" s="266"/>
      <c r="R673" s="266"/>
      <c r="S673" s="266"/>
      <c r="T673" s="26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8" t="s">
        <v>181</v>
      </c>
      <c r="AU673" s="268" t="s">
        <v>91</v>
      </c>
      <c r="AV673" s="14" t="s">
        <v>91</v>
      </c>
      <c r="AW673" s="14" t="s">
        <v>38</v>
      </c>
      <c r="AX673" s="14" t="s">
        <v>89</v>
      </c>
      <c r="AY673" s="268" t="s">
        <v>162</v>
      </c>
    </row>
    <row r="674" s="2" customFormat="1" ht="16.5" customHeight="1">
      <c r="A674" s="39"/>
      <c r="B674" s="40"/>
      <c r="C674" s="280" t="s">
        <v>864</v>
      </c>
      <c r="D674" s="280" t="s">
        <v>210</v>
      </c>
      <c r="E674" s="281" t="s">
        <v>865</v>
      </c>
      <c r="F674" s="282" t="s">
        <v>866</v>
      </c>
      <c r="G674" s="283" t="s">
        <v>213</v>
      </c>
      <c r="H674" s="284">
        <v>2</v>
      </c>
      <c r="I674" s="285"/>
      <c r="J674" s="286">
        <f>ROUND(I674*H674,2)</f>
        <v>0</v>
      </c>
      <c r="K674" s="282" t="s">
        <v>1</v>
      </c>
      <c r="L674" s="287"/>
      <c r="M674" s="288" t="s">
        <v>1</v>
      </c>
      <c r="N674" s="289" t="s">
        <v>47</v>
      </c>
      <c r="O674" s="92"/>
      <c r="P674" s="236">
        <f>O674*H674</f>
        <v>0</v>
      </c>
      <c r="Q674" s="236">
        <v>0.26000000000000001</v>
      </c>
      <c r="R674" s="236">
        <f>Q674*H674</f>
        <v>0.52000000000000002</v>
      </c>
      <c r="S674" s="236">
        <v>0</v>
      </c>
      <c r="T674" s="237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8" t="s">
        <v>443</v>
      </c>
      <c r="AT674" s="238" t="s">
        <v>210</v>
      </c>
      <c r="AU674" s="238" t="s">
        <v>91</v>
      </c>
      <c r="AY674" s="18" t="s">
        <v>162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8" t="s">
        <v>89</v>
      </c>
      <c r="BK674" s="239">
        <f>ROUND(I674*H674,2)</f>
        <v>0</v>
      </c>
      <c r="BL674" s="18" t="s">
        <v>293</v>
      </c>
      <c r="BM674" s="238" t="s">
        <v>867</v>
      </c>
    </row>
    <row r="675" s="2" customFormat="1">
      <c r="A675" s="39"/>
      <c r="B675" s="40"/>
      <c r="C675" s="41"/>
      <c r="D675" s="240" t="s">
        <v>170</v>
      </c>
      <c r="E675" s="41"/>
      <c r="F675" s="241" t="s">
        <v>866</v>
      </c>
      <c r="G675" s="41"/>
      <c r="H675" s="41"/>
      <c r="I675" s="242"/>
      <c r="J675" s="41"/>
      <c r="K675" s="41"/>
      <c r="L675" s="45"/>
      <c r="M675" s="243"/>
      <c r="N675" s="244"/>
      <c r="O675" s="92"/>
      <c r="P675" s="92"/>
      <c r="Q675" s="92"/>
      <c r="R675" s="92"/>
      <c r="S675" s="92"/>
      <c r="T675" s="93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170</v>
      </c>
      <c r="AU675" s="18" t="s">
        <v>91</v>
      </c>
    </row>
    <row r="676" s="2" customFormat="1">
      <c r="A676" s="39"/>
      <c r="B676" s="40"/>
      <c r="C676" s="41"/>
      <c r="D676" s="240" t="s">
        <v>179</v>
      </c>
      <c r="E676" s="41"/>
      <c r="F676" s="247" t="s">
        <v>868</v>
      </c>
      <c r="G676" s="41"/>
      <c r="H676" s="41"/>
      <c r="I676" s="242"/>
      <c r="J676" s="41"/>
      <c r="K676" s="41"/>
      <c r="L676" s="45"/>
      <c r="M676" s="243"/>
      <c r="N676" s="244"/>
      <c r="O676" s="92"/>
      <c r="P676" s="92"/>
      <c r="Q676" s="92"/>
      <c r="R676" s="92"/>
      <c r="S676" s="92"/>
      <c r="T676" s="93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179</v>
      </c>
      <c r="AU676" s="18" t="s">
        <v>91</v>
      </c>
    </row>
    <row r="677" s="2" customFormat="1" ht="16.5" customHeight="1">
      <c r="A677" s="39"/>
      <c r="B677" s="40"/>
      <c r="C677" s="280" t="s">
        <v>869</v>
      </c>
      <c r="D677" s="280" t="s">
        <v>210</v>
      </c>
      <c r="E677" s="281" t="s">
        <v>870</v>
      </c>
      <c r="F677" s="282" t="s">
        <v>871</v>
      </c>
      <c r="G677" s="283" t="s">
        <v>213</v>
      </c>
      <c r="H677" s="284">
        <v>1</v>
      </c>
      <c r="I677" s="285"/>
      <c r="J677" s="286">
        <f>ROUND(I677*H677,2)</f>
        <v>0</v>
      </c>
      <c r="K677" s="282" t="s">
        <v>1</v>
      </c>
      <c r="L677" s="287"/>
      <c r="M677" s="288" t="s">
        <v>1</v>
      </c>
      <c r="N677" s="289" t="s">
        <v>47</v>
      </c>
      <c r="O677" s="92"/>
      <c r="P677" s="236">
        <f>O677*H677</f>
        <v>0</v>
      </c>
      <c r="Q677" s="236">
        <v>0.26000000000000001</v>
      </c>
      <c r="R677" s="236">
        <f>Q677*H677</f>
        <v>0.26000000000000001</v>
      </c>
      <c r="S677" s="236">
        <v>0</v>
      </c>
      <c r="T677" s="237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8" t="s">
        <v>443</v>
      </c>
      <c r="AT677" s="238" t="s">
        <v>210</v>
      </c>
      <c r="AU677" s="238" t="s">
        <v>91</v>
      </c>
      <c r="AY677" s="18" t="s">
        <v>162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8" t="s">
        <v>89</v>
      </c>
      <c r="BK677" s="239">
        <f>ROUND(I677*H677,2)</f>
        <v>0</v>
      </c>
      <c r="BL677" s="18" t="s">
        <v>293</v>
      </c>
      <c r="BM677" s="238" t="s">
        <v>872</v>
      </c>
    </row>
    <row r="678" s="2" customFormat="1">
      <c r="A678" s="39"/>
      <c r="B678" s="40"/>
      <c r="C678" s="41"/>
      <c r="D678" s="240" t="s">
        <v>170</v>
      </c>
      <c r="E678" s="41"/>
      <c r="F678" s="241" t="s">
        <v>866</v>
      </c>
      <c r="G678" s="41"/>
      <c r="H678" s="41"/>
      <c r="I678" s="242"/>
      <c r="J678" s="41"/>
      <c r="K678" s="41"/>
      <c r="L678" s="45"/>
      <c r="M678" s="243"/>
      <c r="N678" s="244"/>
      <c r="O678" s="92"/>
      <c r="P678" s="92"/>
      <c r="Q678" s="92"/>
      <c r="R678" s="92"/>
      <c r="S678" s="92"/>
      <c r="T678" s="93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T678" s="18" t="s">
        <v>170</v>
      </c>
      <c r="AU678" s="18" t="s">
        <v>91</v>
      </c>
    </row>
    <row r="679" s="2" customFormat="1">
      <c r="A679" s="39"/>
      <c r="B679" s="40"/>
      <c r="C679" s="41"/>
      <c r="D679" s="240" t="s">
        <v>179</v>
      </c>
      <c r="E679" s="41"/>
      <c r="F679" s="247" t="s">
        <v>868</v>
      </c>
      <c r="G679" s="41"/>
      <c r="H679" s="41"/>
      <c r="I679" s="242"/>
      <c r="J679" s="41"/>
      <c r="K679" s="41"/>
      <c r="L679" s="45"/>
      <c r="M679" s="243"/>
      <c r="N679" s="244"/>
      <c r="O679" s="92"/>
      <c r="P679" s="92"/>
      <c r="Q679" s="92"/>
      <c r="R679" s="92"/>
      <c r="S679" s="92"/>
      <c r="T679" s="93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T679" s="18" t="s">
        <v>179</v>
      </c>
      <c r="AU679" s="18" t="s">
        <v>91</v>
      </c>
    </row>
    <row r="680" s="2" customFormat="1" ht="16.5" customHeight="1">
      <c r="A680" s="39"/>
      <c r="B680" s="40"/>
      <c r="C680" s="227" t="s">
        <v>873</v>
      </c>
      <c r="D680" s="227" t="s">
        <v>164</v>
      </c>
      <c r="E680" s="228" t="s">
        <v>874</v>
      </c>
      <c r="F680" s="229" t="s">
        <v>875</v>
      </c>
      <c r="G680" s="230" t="s">
        <v>202</v>
      </c>
      <c r="H680" s="231">
        <v>1069</v>
      </c>
      <c r="I680" s="232"/>
      <c r="J680" s="233">
        <f>ROUND(I680*H680,2)</f>
        <v>0</v>
      </c>
      <c r="K680" s="229" t="s">
        <v>1</v>
      </c>
      <c r="L680" s="45"/>
      <c r="M680" s="234" t="s">
        <v>1</v>
      </c>
      <c r="N680" s="235" t="s">
        <v>47</v>
      </c>
      <c r="O680" s="92"/>
      <c r="P680" s="236">
        <f>O680*H680</f>
        <v>0</v>
      </c>
      <c r="Q680" s="236">
        <v>5.0000000000000002E-05</v>
      </c>
      <c r="R680" s="236">
        <f>Q680*H680</f>
        <v>0.053450000000000004</v>
      </c>
      <c r="S680" s="236">
        <v>0</v>
      </c>
      <c r="T680" s="237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8" t="s">
        <v>293</v>
      </c>
      <c r="AT680" s="238" t="s">
        <v>164</v>
      </c>
      <c r="AU680" s="238" t="s">
        <v>91</v>
      </c>
      <c r="AY680" s="18" t="s">
        <v>162</v>
      </c>
      <c r="BE680" s="239">
        <f>IF(N680="základní",J680,0)</f>
        <v>0</v>
      </c>
      <c r="BF680" s="239">
        <f>IF(N680="snížená",J680,0)</f>
        <v>0</v>
      </c>
      <c r="BG680" s="239">
        <f>IF(N680="zákl. přenesená",J680,0)</f>
        <v>0</v>
      </c>
      <c r="BH680" s="239">
        <f>IF(N680="sníž. přenesená",J680,0)</f>
        <v>0</v>
      </c>
      <c r="BI680" s="239">
        <f>IF(N680="nulová",J680,0)</f>
        <v>0</v>
      </c>
      <c r="BJ680" s="18" t="s">
        <v>89</v>
      </c>
      <c r="BK680" s="239">
        <f>ROUND(I680*H680,2)</f>
        <v>0</v>
      </c>
      <c r="BL680" s="18" t="s">
        <v>293</v>
      </c>
      <c r="BM680" s="238" t="s">
        <v>876</v>
      </c>
    </row>
    <row r="681" s="2" customFormat="1">
      <c r="A681" s="39"/>
      <c r="B681" s="40"/>
      <c r="C681" s="41"/>
      <c r="D681" s="240" t="s">
        <v>170</v>
      </c>
      <c r="E681" s="41"/>
      <c r="F681" s="241" t="s">
        <v>875</v>
      </c>
      <c r="G681" s="41"/>
      <c r="H681" s="41"/>
      <c r="I681" s="242"/>
      <c r="J681" s="41"/>
      <c r="K681" s="41"/>
      <c r="L681" s="45"/>
      <c r="M681" s="243"/>
      <c r="N681" s="244"/>
      <c r="O681" s="92"/>
      <c r="P681" s="92"/>
      <c r="Q681" s="92"/>
      <c r="R681" s="92"/>
      <c r="S681" s="92"/>
      <c r="T681" s="93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170</v>
      </c>
      <c r="AU681" s="18" t="s">
        <v>91</v>
      </c>
    </row>
    <row r="682" s="13" customFormat="1">
      <c r="A682" s="13"/>
      <c r="B682" s="248"/>
      <c r="C682" s="249"/>
      <c r="D682" s="240" t="s">
        <v>181</v>
      </c>
      <c r="E682" s="250" t="s">
        <v>1</v>
      </c>
      <c r="F682" s="251" t="s">
        <v>594</v>
      </c>
      <c r="G682" s="249"/>
      <c r="H682" s="250" t="s">
        <v>1</v>
      </c>
      <c r="I682" s="252"/>
      <c r="J682" s="249"/>
      <c r="K682" s="249"/>
      <c r="L682" s="253"/>
      <c r="M682" s="254"/>
      <c r="N682" s="255"/>
      <c r="O682" s="255"/>
      <c r="P682" s="255"/>
      <c r="Q682" s="255"/>
      <c r="R682" s="255"/>
      <c r="S682" s="255"/>
      <c r="T682" s="256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7" t="s">
        <v>181</v>
      </c>
      <c r="AU682" s="257" t="s">
        <v>91</v>
      </c>
      <c r="AV682" s="13" t="s">
        <v>89</v>
      </c>
      <c r="AW682" s="13" t="s">
        <v>38</v>
      </c>
      <c r="AX682" s="13" t="s">
        <v>82</v>
      </c>
      <c r="AY682" s="257" t="s">
        <v>162</v>
      </c>
    </row>
    <row r="683" s="13" customFormat="1">
      <c r="A683" s="13"/>
      <c r="B683" s="248"/>
      <c r="C683" s="249"/>
      <c r="D683" s="240" t="s">
        <v>181</v>
      </c>
      <c r="E683" s="250" t="s">
        <v>1</v>
      </c>
      <c r="F683" s="251" t="s">
        <v>877</v>
      </c>
      <c r="G683" s="249"/>
      <c r="H683" s="250" t="s">
        <v>1</v>
      </c>
      <c r="I683" s="252"/>
      <c r="J683" s="249"/>
      <c r="K683" s="249"/>
      <c r="L683" s="253"/>
      <c r="M683" s="254"/>
      <c r="N683" s="255"/>
      <c r="O683" s="255"/>
      <c r="P683" s="255"/>
      <c r="Q683" s="255"/>
      <c r="R683" s="255"/>
      <c r="S683" s="255"/>
      <c r="T683" s="25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7" t="s">
        <v>181</v>
      </c>
      <c r="AU683" s="257" t="s">
        <v>91</v>
      </c>
      <c r="AV683" s="13" t="s">
        <v>89</v>
      </c>
      <c r="AW683" s="13" t="s">
        <v>38</v>
      </c>
      <c r="AX683" s="13" t="s">
        <v>82</v>
      </c>
      <c r="AY683" s="257" t="s">
        <v>162</v>
      </c>
    </row>
    <row r="684" s="14" customFormat="1">
      <c r="A684" s="14"/>
      <c r="B684" s="258"/>
      <c r="C684" s="259"/>
      <c r="D684" s="240" t="s">
        <v>181</v>
      </c>
      <c r="E684" s="260" t="s">
        <v>1</v>
      </c>
      <c r="F684" s="261" t="s">
        <v>878</v>
      </c>
      <c r="G684" s="259"/>
      <c r="H684" s="262">
        <v>1069</v>
      </c>
      <c r="I684" s="263"/>
      <c r="J684" s="259"/>
      <c r="K684" s="259"/>
      <c r="L684" s="264"/>
      <c r="M684" s="265"/>
      <c r="N684" s="266"/>
      <c r="O684" s="266"/>
      <c r="P684" s="266"/>
      <c r="Q684" s="266"/>
      <c r="R684" s="266"/>
      <c r="S684" s="266"/>
      <c r="T684" s="267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8" t="s">
        <v>181</v>
      </c>
      <c r="AU684" s="268" t="s">
        <v>91</v>
      </c>
      <c r="AV684" s="14" t="s">
        <v>91</v>
      </c>
      <c r="AW684" s="14" t="s">
        <v>38</v>
      </c>
      <c r="AX684" s="14" t="s">
        <v>89</v>
      </c>
      <c r="AY684" s="268" t="s">
        <v>162</v>
      </c>
    </row>
    <row r="685" s="2" customFormat="1" ht="16.5" customHeight="1">
      <c r="A685" s="39"/>
      <c r="B685" s="40"/>
      <c r="C685" s="280" t="s">
        <v>879</v>
      </c>
      <c r="D685" s="280" t="s">
        <v>210</v>
      </c>
      <c r="E685" s="281" t="s">
        <v>880</v>
      </c>
      <c r="F685" s="282" t="s">
        <v>881</v>
      </c>
      <c r="G685" s="283" t="s">
        <v>240</v>
      </c>
      <c r="H685" s="284">
        <v>1.069</v>
      </c>
      <c r="I685" s="285"/>
      <c r="J685" s="286">
        <f>ROUND(I685*H685,2)</f>
        <v>0</v>
      </c>
      <c r="K685" s="282" t="s">
        <v>1</v>
      </c>
      <c r="L685" s="287"/>
      <c r="M685" s="288" t="s">
        <v>1</v>
      </c>
      <c r="N685" s="289" t="s">
        <v>47</v>
      </c>
      <c r="O685" s="92"/>
      <c r="P685" s="236">
        <f>O685*H685</f>
        <v>0</v>
      </c>
      <c r="Q685" s="236">
        <v>1</v>
      </c>
      <c r="R685" s="236">
        <f>Q685*H685</f>
        <v>1.069</v>
      </c>
      <c r="S685" s="236">
        <v>0</v>
      </c>
      <c r="T685" s="237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8" t="s">
        <v>443</v>
      </c>
      <c r="AT685" s="238" t="s">
        <v>210</v>
      </c>
      <c r="AU685" s="238" t="s">
        <v>91</v>
      </c>
      <c r="AY685" s="18" t="s">
        <v>162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8" t="s">
        <v>89</v>
      </c>
      <c r="BK685" s="239">
        <f>ROUND(I685*H685,2)</f>
        <v>0</v>
      </c>
      <c r="BL685" s="18" t="s">
        <v>293</v>
      </c>
      <c r="BM685" s="238" t="s">
        <v>882</v>
      </c>
    </row>
    <row r="686" s="2" customFormat="1">
      <c r="A686" s="39"/>
      <c r="B686" s="40"/>
      <c r="C686" s="41"/>
      <c r="D686" s="240" t="s">
        <v>170</v>
      </c>
      <c r="E686" s="41"/>
      <c r="F686" s="241" t="s">
        <v>881</v>
      </c>
      <c r="G686" s="41"/>
      <c r="H686" s="41"/>
      <c r="I686" s="242"/>
      <c r="J686" s="41"/>
      <c r="K686" s="41"/>
      <c r="L686" s="45"/>
      <c r="M686" s="243"/>
      <c r="N686" s="244"/>
      <c r="O686" s="92"/>
      <c r="P686" s="92"/>
      <c r="Q686" s="92"/>
      <c r="R686" s="92"/>
      <c r="S686" s="92"/>
      <c r="T686" s="93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170</v>
      </c>
      <c r="AU686" s="18" t="s">
        <v>91</v>
      </c>
    </row>
    <row r="687" s="2" customFormat="1">
      <c r="A687" s="39"/>
      <c r="B687" s="40"/>
      <c r="C687" s="41"/>
      <c r="D687" s="240" t="s">
        <v>179</v>
      </c>
      <c r="E687" s="41"/>
      <c r="F687" s="247" t="s">
        <v>883</v>
      </c>
      <c r="G687" s="41"/>
      <c r="H687" s="41"/>
      <c r="I687" s="242"/>
      <c r="J687" s="41"/>
      <c r="K687" s="41"/>
      <c r="L687" s="45"/>
      <c r="M687" s="243"/>
      <c r="N687" s="244"/>
      <c r="O687" s="92"/>
      <c r="P687" s="92"/>
      <c r="Q687" s="92"/>
      <c r="R687" s="92"/>
      <c r="S687" s="92"/>
      <c r="T687" s="93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T687" s="18" t="s">
        <v>179</v>
      </c>
      <c r="AU687" s="18" t="s">
        <v>91</v>
      </c>
    </row>
    <row r="688" s="13" customFormat="1">
      <c r="A688" s="13"/>
      <c r="B688" s="248"/>
      <c r="C688" s="249"/>
      <c r="D688" s="240" t="s">
        <v>181</v>
      </c>
      <c r="E688" s="250" t="s">
        <v>1</v>
      </c>
      <c r="F688" s="251" t="s">
        <v>594</v>
      </c>
      <c r="G688" s="249"/>
      <c r="H688" s="250" t="s">
        <v>1</v>
      </c>
      <c r="I688" s="252"/>
      <c r="J688" s="249"/>
      <c r="K688" s="249"/>
      <c r="L688" s="253"/>
      <c r="M688" s="254"/>
      <c r="N688" s="255"/>
      <c r="O688" s="255"/>
      <c r="P688" s="255"/>
      <c r="Q688" s="255"/>
      <c r="R688" s="255"/>
      <c r="S688" s="255"/>
      <c r="T688" s="25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7" t="s">
        <v>181</v>
      </c>
      <c r="AU688" s="257" t="s">
        <v>91</v>
      </c>
      <c r="AV688" s="13" t="s">
        <v>89</v>
      </c>
      <c r="AW688" s="13" t="s">
        <v>38</v>
      </c>
      <c r="AX688" s="13" t="s">
        <v>82</v>
      </c>
      <c r="AY688" s="257" t="s">
        <v>162</v>
      </c>
    </row>
    <row r="689" s="13" customFormat="1">
      <c r="A689" s="13"/>
      <c r="B689" s="248"/>
      <c r="C689" s="249"/>
      <c r="D689" s="240" t="s">
        <v>181</v>
      </c>
      <c r="E689" s="250" t="s">
        <v>1</v>
      </c>
      <c r="F689" s="251" t="s">
        <v>877</v>
      </c>
      <c r="G689" s="249"/>
      <c r="H689" s="250" t="s">
        <v>1</v>
      </c>
      <c r="I689" s="252"/>
      <c r="J689" s="249"/>
      <c r="K689" s="249"/>
      <c r="L689" s="253"/>
      <c r="M689" s="254"/>
      <c r="N689" s="255"/>
      <c r="O689" s="255"/>
      <c r="P689" s="255"/>
      <c r="Q689" s="255"/>
      <c r="R689" s="255"/>
      <c r="S689" s="255"/>
      <c r="T689" s="256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7" t="s">
        <v>181</v>
      </c>
      <c r="AU689" s="257" t="s">
        <v>91</v>
      </c>
      <c r="AV689" s="13" t="s">
        <v>89</v>
      </c>
      <c r="AW689" s="13" t="s">
        <v>38</v>
      </c>
      <c r="AX689" s="13" t="s">
        <v>82</v>
      </c>
      <c r="AY689" s="257" t="s">
        <v>162</v>
      </c>
    </row>
    <row r="690" s="14" customFormat="1">
      <c r="A690" s="14"/>
      <c r="B690" s="258"/>
      <c r="C690" s="259"/>
      <c r="D690" s="240" t="s">
        <v>181</v>
      </c>
      <c r="E690" s="260" t="s">
        <v>1</v>
      </c>
      <c r="F690" s="261" t="s">
        <v>884</v>
      </c>
      <c r="G690" s="259"/>
      <c r="H690" s="262">
        <v>1.069</v>
      </c>
      <c r="I690" s="263"/>
      <c r="J690" s="259"/>
      <c r="K690" s="259"/>
      <c r="L690" s="264"/>
      <c r="M690" s="265"/>
      <c r="N690" s="266"/>
      <c r="O690" s="266"/>
      <c r="P690" s="266"/>
      <c r="Q690" s="266"/>
      <c r="R690" s="266"/>
      <c r="S690" s="266"/>
      <c r="T690" s="267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8" t="s">
        <v>181</v>
      </c>
      <c r="AU690" s="268" t="s">
        <v>91</v>
      </c>
      <c r="AV690" s="14" t="s">
        <v>91</v>
      </c>
      <c r="AW690" s="14" t="s">
        <v>38</v>
      </c>
      <c r="AX690" s="14" t="s">
        <v>89</v>
      </c>
      <c r="AY690" s="268" t="s">
        <v>162</v>
      </c>
    </row>
    <row r="691" s="2" customFormat="1" ht="16.5" customHeight="1">
      <c r="A691" s="39"/>
      <c r="B691" s="40"/>
      <c r="C691" s="227" t="s">
        <v>885</v>
      </c>
      <c r="D691" s="227" t="s">
        <v>164</v>
      </c>
      <c r="E691" s="228" t="s">
        <v>886</v>
      </c>
      <c r="F691" s="229" t="s">
        <v>887</v>
      </c>
      <c r="G691" s="230" t="s">
        <v>240</v>
      </c>
      <c r="H691" s="231">
        <v>2.6840000000000002</v>
      </c>
      <c r="I691" s="232"/>
      <c r="J691" s="233">
        <f>ROUND(I691*H691,2)</f>
        <v>0</v>
      </c>
      <c r="K691" s="229" t="s">
        <v>174</v>
      </c>
      <c r="L691" s="45"/>
      <c r="M691" s="234" t="s">
        <v>1</v>
      </c>
      <c r="N691" s="235" t="s">
        <v>47</v>
      </c>
      <c r="O691" s="92"/>
      <c r="P691" s="236">
        <f>O691*H691</f>
        <v>0</v>
      </c>
      <c r="Q691" s="236">
        <v>0</v>
      </c>
      <c r="R691" s="236">
        <f>Q691*H691</f>
        <v>0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293</v>
      </c>
      <c r="AT691" s="238" t="s">
        <v>164</v>
      </c>
      <c r="AU691" s="238" t="s">
        <v>91</v>
      </c>
      <c r="AY691" s="18" t="s">
        <v>162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89</v>
      </c>
      <c r="BK691" s="239">
        <f>ROUND(I691*H691,2)</f>
        <v>0</v>
      </c>
      <c r="BL691" s="18" t="s">
        <v>293</v>
      </c>
      <c r="BM691" s="238" t="s">
        <v>888</v>
      </c>
    </row>
    <row r="692" s="2" customFormat="1">
      <c r="A692" s="39"/>
      <c r="B692" s="40"/>
      <c r="C692" s="41"/>
      <c r="D692" s="240" t="s">
        <v>170</v>
      </c>
      <c r="E692" s="41"/>
      <c r="F692" s="241" t="s">
        <v>889</v>
      </c>
      <c r="G692" s="41"/>
      <c r="H692" s="41"/>
      <c r="I692" s="242"/>
      <c r="J692" s="41"/>
      <c r="K692" s="41"/>
      <c r="L692" s="45"/>
      <c r="M692" s="243"/>
      <c r="N692" s="244"/>
      <c r="O692" s="92"/>
      <c r="P692" s="92"/>
      <c r="Q692" s="92"/>
      <c r="R692" s="92"/>
      <c r="S692" s="92"/>
      <c r="T692" s="93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T692" s="18" t="s">
        <v>170</v>
      </c>
      <c r="AU692" s="18" t="s">
        <v>91</v>
      </c>
    </row>
    <row r="693" s="2" customFormat="1">
      <c r="A693" s="39"/>
      <c r="B693" s="40"/>
      <c r="C693" s="41"/>
      <c r="D693" s="245" t="s">
        <v>177</v>
      </c>
      <c r="E693" s="41"/>
      <c r="F693" s="246" t="s">
        <v>890</v>
      </c>
      <c r="G693" s="41"/>
      <c r="H693" s="41"/>
      <c r="I693" s="242"/>
      <c r="J693" s="41"/>
      <c r="K693" s="41"/>
      <c r="L693" s="45"/>
      <c r="M693" s="243"/>
      <c r="N693" s="244"/>
      <c r="O693" s="92"/>
      <c r="P693" s="92"/>
      <c r="Q693" s="92"/>
      <c r="R693" s="92"/>
      <c r="S693" s="92"/>
      <c r="T693" s="93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T693" s="18" t="s">
        <v>177</v>
      </c>
      <c r="AU693" s="18" t="s">
        <v>91</v>
      </c>
    </row>
    <row r="694" s="12" customFormat="1" ht="22.8" customHeight="1">
      <c r="A694" s="12"/>
      <c r="B694" s="211"/>
      <c r="C694" s="212"/>
      <c r="D694" s="213" t="s">
        <v>81</v>
      </c>
      <c r="E694" s="225" t="s">
        <v>891</v>
      </c>
      <c r="F694" s="225" t="s">
        <v>892</v>
      </c>
      <c r="G694" s="212"/>
      <c r="H694" s="212"/>
      <c r="I694" s="215"/>
      <c r="J694" s="226">
        <f>BK694</f>
        <v>0</v>
      </c>
      <c r="K694" s="212"/>
      <c r="L694" s="217"/>
      <c r="M694" s="218"/>
      <c r="N694" s="219"/>
      <c r="O694" s="219"/>
      <c r="P694" s="220">
        <f>SUM(P695:P709)</f>
        <v>0</v>
      </c>
      <c r="Q694" s="219"/>
      <c r="R694" s="220">
        <f>SUM(R695:R709)</f>
        <v>0.43433014999999997</v>
      </c>
      <c r="S694" s="219"/>
      <c r="T694" s="221">
        <f>SUM(T695:T709)</f>
        <v>0.39016999999999996</v>
      </c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R694" s="222" t="s">
        <v>91</v>
      </c>
      <c r="AT694" s="223" t="s">
        <v>81</v>
      </c>
      <c r="AU694" s="223" t="s">
        <v>89</v>
      </c>
      <c r="AY694" s="222" t="s">
        <v>162</v>
      </c>
      <c r="BK694" s="224">
        <f>SUM(BK695:BK709)</f>
        <v>0</v>
      </c>
    </row>
    <row r="695" s="2" customFormat="1" ht="16.5" customHeight="1">
      <c r="A695" s="39"/>
      <c r="B695" s="40"/>
      <c r="C695" s="227" t="s">
        <v>893</v>
      </c>
      <c r="D695" s="227" t="s">
        <v>164</v>
      </c>
      <c r="E695" s="228" t="s">
        <v>894</v>
      </c>
      <c r="F695" s="229" t="s">
        <v>895</v>
      </c>
      <c r="G695" s="230" t="s">
        <v>263</v>
      </c>
      <c r="H695" s="231">
        <v>17.734999999999999</v>
      </c>
      <c r="I695" s="232"/>
      <c r="J695" s="233">
        <f>ROUND(I695*H695,2)</f>
        <v>0</v>
      </c>
      <c r="K695" s="229" t="s">
        <v>174</v>
      </c>
      <c r="L695" s="45"/>
      <c r="M695" s="234" t="s">
        <v>1</v>
      </c>
      <c r="N695" s="235" t="s">
        <v>47</v>
      </c>
      <c r="O695" s="92"/>
      <c r="P695" s="236">
        <f>O695*H695</f>
        <v>0</v>
      </c>
      <c r="Q695" s="236">
        <v>0.021999999999999999</v>
      </c>
      <c r="R695" s="236">
        <f>Q695*H695</f>
        <v>0.39016999999999996</v>
      </c>
      <c r="S695" s="236">
        <v>0.021999999999999999</v>
      </c>
      <c r="T695" s="237">
        <f>S695*H695</f>
        <v>0.39016999999999996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8" t="s">
        <v>293</v>
      </c>
      <c r="AT695" s="238" t="s">
        <v>164</v>
      </c>
      <c r="AU695" s="238" t="s">
        <v>91</v>
      </c>
      <c r="AY695" s="18" t="s">
        <v>162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8" t="s">
        <v>89</v>
      </c>
      <c r="BK695" s="239">
        <f>ROUND(I695*H695,2)</f>
        <v>0</v>
      </c>
      <c r="BL695" s="18" t="s">
        <v>293</v>
      </c>
      <c r="BM695" s="238" t="s">
        <v>896</v>
      </c>
    </row>
    <row r="696" s="2" customFormat="1">
      <c r="A696" s="39"/>
      <c r="B696" s="40"/>
      <c r="C696" s="41"/>
      <c r="D696" s="240" t="s">
        <v>170</v>
      </c>
      <c r="E696" s="41"/>
      <c r="F696" s="241" t="s">
        <v>897</v>
      </c>
      <c r="G696" s="41"/>
      <c r="H696" s="41"/>
      <c r="I696" s="242"/>
      <c r="J696" s="41"/>
      <c r="K696" s="41"/>
      <c r="L696" s="45"/>
      <c r="M696" s="243"/>
      <c r="N696" s="244"/>
      <c r="O696" s="92"/>
      <c r="P696" s="92"/>
      <c r="Q696" s="92"/>
      <c r="R696" s="92"/>
      <c r="S696" s="92"/>
      <c r="T696" s="93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170</v>
      </c>
      <c r="AU696" s="18" t="s">
        <v>91</v>
      </c>
    </row>
    <row r="697" s="2" customFormat="1">
      <c r="A697" s="39"/>
      <c r="B697" s="40"/>
      <c r="C697" s="41"/>
      <c r="D697" s="245" t="s">
        <v>177</v>
      </c>
      <c r="E697" s="41"/>
      <c r="F697" s="246" t="s">
        <v>898</v>
      </c>
      <c r="G697" s="41"/>
      <c r="H697" s="41"/>
      <c r="I697" s="242"/>
      <c r="J697" s="41"/>
      <c r="K697" s="41"/>
      <c r="L697" s="45"/>
      <c r="M697" s="243"/>
      <c r="N697" s="244"/>
      <c r="O697" s="92"/>
      <c r="P697" s="92"/>
      <c r="Q697" s="92"/>
      <c r="R697" s="92"/>
      <c r="S697" s="92"/>
      <c r="T697" s="93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T697" s="18" t="s">
        <v>177</v>
      </c>
      <c r="AU697" s="18" t="s">
        <v>91</v>
      </c>
    </row>
    <row r="698" s="13" customFormat="1">
      <c r="A698" s="13"/>
      <c r="B698" s="248"/>
      <c r="C698" s="249"/>
      <c r="D698" s="240" t="s">
        <v>181</v>
      </c>
      <c r="E698" s="250" t="s">
        <v>1</v>
      </c>
      <c r="F698" s="251" t="s">
        <v>594</v>
      </c>
      <c r="G698" s="249"/>
      <c r="H698" s="250" t="s">
        <v>1</v>
      </c>
      <c r="I698" s="252"/>
      <c r="J698" s="249"/>
      <c r="K698" s="249"/>
      <c r="L698" s="253"/>
      <c r="M698" s="254"/>
      <c r="N698" s="255"/>
      <c r="O698" s="255"/>
      <c r="P698" s="255"/>
      <c r="Q698" s="255"/>
      <c r="R698" s="255"/>
      <c r="S698" s="255"/>
      <c r="T698" s="256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7" t="s">
        <v>181</v>
      </c>
      <c r="AU698" s="257" t="s">
        <v>91</v>
      </c>
      <c r="AV698" s="13" t="s">
        <v>89</v>
      </c>
      <c r="AW698" s="13" t="s">
        <v>38</v>
      </c>
      <c r="AX698" s="13" t="s">
        <v>82</v>
      </c>
      <c r="AY698" s="257" t="s">
        <v>162</v>
      </c>
    </row>
    <row r="699" s="13" customFormat="1">
      <c r="A699" s="13"/>
      <c r="B699" s="248"/>
      <c r="C699" s="249"/>
      <c r="D699" s="240" t="s">
        <v>181</v>
      </c>
      <c r="E699" s="250" t="s">
        <v>1</v>
      </c>
      <c r="F699" s="251" t="s">
        <v>877</v>
      </c>
      <c r="G699" s="249"/>
      <c r="H699" s="250" t="s">
        <v>1</v>
      </c>
      <c r="I699" s="252"/>
      <c r="J699" s="249"/>
      <c r="K699" s="249"/>
      <c r="L699" s="253"/>
      <c r="M699" s="254"/>
      <c r="N699" s="255"/>
      <c r="O699" s="255"/>
      <c r="P699" s="255"/>
      <c r="Q699" s="255"/>
      <c r="R699" s="255"/>
      <c r="S699" s="255"/>
      <c r="T699" s="25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7" t="s">
        <v>181</v>
      </c>
      <c r="AU699" s="257" t="s">
        <v>91</v>
      </c>
      <c r="AV699" s="13" t="s">
        <v>89</v>
      </c>
      <c r="AW699" s="13" t="s">
        <v>38</v>
      </c>
      <c r="AX699" s="13" t="s">
        <v>82</v>
      </c>
      <c r="AY699" s="257" t="s">
        <v>162</v>
      </c>
    </row>
    <row r="700" s="14" customFormat="1">
      <c r="A700" s="14"/>
      <c r="B700" s="258"/>
      <c r="C700" s="259"/>
      <c r="D700" s="240" t="s">
        <v>181</v>
      </c>
      <c r="E700" s="260" t="s">
        <v>1</v>
      </c>
      <c r="F700" s="261" t="s">
        <v>899</v>
      </c>
      <c r="G700" s="259"/>
      <c r="H700" s="262">
        <v>17.734999999999999</v>
      </c>
      <c r="I700" s="263"/>
      <c r="J700" s="259"/>
      <c r="K700" s="259"/>
      <c r="L700" s="264"/>
      <c r="M700" s="265"/>
      <c r="N700" s="266"/>
      <c r="O700" s="266"/>
      <c r="P700" s="266"/>
      <c r="Q700" s="266"/>
      <c r="R700" s="266"/>
      <c r="S700" s="266"/>
      <c r="T700" s="267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8" t="s">
        <v>181</v>
      </c>
      <c r="AU700" s="268" t="s">
        <v>91</v>
      </c>
      <c r="AV700" s="14" t="s">
        <v>91</v>
      </c>
      <c r="AW700" s="14" t="s">
        <v>38</v>
      </c>
      <c r="AX700" s="14" t="s">
        <v>89</v>
      </c>
      <c r="AY700" s="268" t="s">
        <v>162</v>
      </c>
    </row>
    <row r="701" s="2" customFormat="1" ht="16.5" customHeight="1">
      <c r="A701" s="39"/>
      <c r="B701" s="40"/>
      <c r="C701" s="227" t="s">
        <v>900</v>
      </c>
      <c r="D701" s="227" t="s">
        <v>164</v>
      </c>
      <c r="E701" s="228" t="s">
        <v>901</v>
      </c>
      <c r="F701" s="229" t="s">
        <v>902</v>
      </c>
      <c r="G701" s="230" t="s">
        <v>263</v>
      </c>
      <c r="H701" s="231">
        <v>17.734999999999999</v>
      </c>
      <c r="I701" s="232"/>
      <c r="J701" s="233">
        <f>ROUND(I701*H701,2)</f>
        <v>0</v>
      </c>
      <c r="K701" s="229" t="s">
        <v>174</v>
      </c>
      <c r="L701" s="45"/>
      <c r="M701" s="234" t="s">
        <v>1</v>
      </c>
      <c r="N701" s="235" t="s">
        <v>47</v>
      </c>
      <c r="O701" s="92"/>
      <c r="P701" s="236">
        <f>O701*H701</f>
        <v>0</v>
      </c>
      <c r="Q701" s="236">
        <v>0.00164</v>
      </c>
      <c r="R701" s="236">
        <f>Q701*H701</f>
        <v>0.029085399999999997</v>
      </c>
      <c r="S701" s="236">
        <v>0</v>
      </c>
      <c r="T701" s="23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8" t="s">
        <v>293</v>
      </c>
      <c r="AT701" s="238" t="s">
        <v>164</v>
      </c>
      <c r="AU701" s="238" t="s">
        <v>91</v>
      </c>
      <c r="AY701" s="18" t="s">
        <v>162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8" t="s">
        <v>89</v>
      </c>
      <c r="BK701" s="239">
        <f>ROUND(I701*H701,2)</f>
        <v>0</v>
      </c>
      <c r="BL701" s="18" t="s">
        <v>293</v>
      </c>
      <c r="BM701" s="238" t="s">
        <v>903</v>
      </c>
    </row>
    <row r="702" s="2" customFormat="1">
      <c r="A702" s="39"/>
      <c r="B702" s="40"/>
      <c r="C702" s="41"/>
      <c r="D702" s="240" t="s">
        <v>170</v>
      </c>
      <c r="E702" s="41"/>
      <c r="F702" s="241" t="s">
        <v>904</v>
      </c>
      <c r="G702" s="41"/>
      <c r="H702" s="41"/>
      <c r="I702" s="242"/>
      <c r="J702" s="41"/>
      <c r="K702" s="41"/>
      <c r="L702" s="45"/>
      <c r="M702" s="243"/>
      <c r="N702" s="244"/>
      <c r="O702" s="92"/>
      <c r="P702" s="92"/>
      <c r="Q702" s="92"/>
      <c r="R702" s="92"/>
      <c r="S702" s="92"/>
      <c r="T702" s="93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T702" s="18" t="s">
        <v>170</v>
      </c>
      <c r="AU702" s="18" t="s">
        <v>91</v>
      </c>
    </row>
    <row r="703" s="2" customFormat="1">
      <c r="A703" s="39"/>
      <c r="B703" s="40"/>
      <c r="C703" s="41"/>
      <c r="D703" s="245" t="s">
        <v>177</v>
      </c>
      <c r="E703" s="41"/>
      <c r="F703" s="246" t="s">
        <v>905</v>
      </c>
      <c r="G703" s="41"/>
      <c r="H703" s="41"/>
      <c r="I703" s="242"/>
      <c r="J703" s="41"/>
      <c r="K703" s="41"/>
      <c r="L703" s="45"/>
      <c r="M703" s="243"/>
      <c r="N703" s="244"/>
      <c r="O703" s="92"/>
      <c r="P703" s="92"/>
      <c r="Q703" s="92"/>
      <c r="R703" s="92"/>
      <c r="S703" s="92"/>
      <c r="T703" s="93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T703" s="18" t="s">
        <v>177</v>
      </c>
      <c r="AU703" s="18" t="s">
        <v>91</v>
      </c>
    </row>
    <row r="704" s="2" customFormat="1">
      <c r="A704" s="39"/>
      <c r="B704" s="40"/>
      <c r="C704" s="41"/>
      <c r="D704" s="240" t="s">
        <v>179</v>
      </c>
      <c r="E704" s="41"/>
      <c r="F704" s="247" t="s">
        <v>906</v>
      </c>
      <c r="G704" s="41"/>
      <c r="H704" s="41"/>
      <c r="I704" s="242"/>
      <c r="J704" s="41"/>
      <c r="K704" s="41"/>
      <c r="L704" s="45"/>
      <c r="M704" s="243"/>
      <c r="N704" s="244"/>
      <c r="O704" s="92"/>
      <c r="P704" s="92"/>
      <c r="Q704" s="92"/>
      <c r="R704" s="92"/>
      <c r="S704" s="92"/>
      <c r="T704" s="93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179</v>
      </c>
      <c r="AU704" s="18" t="s">
        <v>91</v>
      </c>
    </row>
    <row r="705" s="2" customFormat="1" ht="16.5" customHeight="1">
      <c r="A705" s="39"/>
      <c r="B705" s="40"/>
      <c r="C705" s="227" t="s">
        <v>907</v>
      </c>
      <c r="D705" s="227" t="s">
        <v>164</v>
      </c>
      <c r="E705" s="228" t="s">
        <v>908</v>
      </c>
      <c r="F705" s="229" t="s">
        <v>909</v>
      </c>
      <c r="G705" s="230" t="s">
        <v>263</v>
      </c>
      <c r="H705" s="231">
        <v>88.674999999999997</v>
      </c>
      <c r="I705" s="232"/>
      <c r="J705" s="233">
        <f>ROUND(I705*H705,2)</f>
        <v>0</v>
      </c>
      <c r="K705" s="229" t="s">
        <v>174</v>
      </c>
      <c r="L705" s="45"/>
      <c r="M705" s="234" t="s">
        <v>1</v>
      </c>
      <c r="N705" s="235" t="s">
        <v>47</v>
      </c>
      <c r="O705" s="92"/>
      <c r="P705" s="236">
        <f>O705*H705</f>
        <v>0</v>
      </c>
      <c r="Q705" s="236">
        <v>0.00017000000000000001</v>
      </c>
      <c r="R705" s="236">
        <f>Q705*H705</f>
        <v>0.015074750000000001</v>
      </c>
      <c r="S705" s="236">
        <v>0</v>
      </c>
      <c r="T705" s="23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8" t="s">
        <v>293</v>
      </c>
      <c r="AT705" s="238" t="s">
        <v>164</v>
      </c>
      <c r="AU705" s="238" t="s">
        <v>91</v>
      </c>
      <c r="AY705" s="18" t="s">
        <v>162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8" t="s">
        <v>89</v>
      </c>
      <c r="BK705" s="239">
        <f>ROUND(I705*H705,2)</f>
        <v>0</v>
      </c>
      <c r="BL705" s="18" t="s">
        <v>293</v>
      </c>
      <c r="BM705" s="238" t="s">
        <v>910</v>
      </c>
    </row>
    <row r="706" s="2" customFormat="1">
      <c r="A706" s="39"/>
      <c r="B706" s="40"/>
      <c r="C706" s="41"/>
      <c r="D706" s="240" t="s">
        <v>170</v>
      </c>
      <c r="E706" s="41"/>
      <c r="F706" s="241" t="s">
        <v>911</v>
      </c>
      <c r="G706" s="41"/>
      <c r="H706" s="41"/>
      <c r="I706" s="242"/>
      <c r="J706" s="41"/>
      <c r="K706" s="41"/>
      <c r="L706" s="45"/>
      <c r="M706" s="243"/>
      <c r="N706" s="244"/>
      <c r="O706" s="92"/>
      <c r="P706" s="92"/>
      <c r="Q706" s="92"/>
      <c r="R706" s="92"/>
      <c r="S706" s="92"/>
      <c r="T706" s="93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T706" s="18" t="s">
        <v>170</v>
      </c>
      <c r="AU706" s="18" t="s">
        <v>91</v>
      </c>
    </row>
    <row r="707" s="2" customFormat="1">
      <c r="A707" s="39"/>
      <c r="B707" s="40"/>
      <c r="C707" s="41"/>
      <c r="D707" s="245" t="s">
        <v>177</v>
      </c>
      <c r="E707" s="41"/>
      <c r="F707" s="246" t="s">
        <v>912</v>
      </c>
      <c r="G707" s="41"/>
      <c r="H707" s="41"/>
      <c r="I707" s="242"/>
      <c r="J707" s="41"/>
      <c r="K707" s="41"/>
      <c r="L707" s="45"/>
      <c r="M707" s="243"/>
      <c r="N707" s="244"/>
      <c r="O707" s="92"/>
      <c r="P707" s="92"/>
      <c r="Q707" s="92"/>
      <c r="R707" s="92"/>
      <c r="S707" s="92"/>
      <c r="T707" s="93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T707" s="18" t="s">
        <v>177</v>
      </c>
      <c r="AU707" s="18" t="s">
        <v>91</v>
      </c>
    </row>
    <row r="708" s="2" customFormat="1">
      <c r="A708" s="39"/>
      <c r="B708" s="40"/>
      <c r="C708" s="41"/>
      <c r="D708" s="240" t="s">
        <v>179</v>
      </c>
      <c r="E708" s="41"/>
      <c r="F708" s="247" t="s">
        <v>913</v>
      </c>
      <c r="G708" s="41"/>
      <c r="H708" s="41"/>
      <c r="I708" s="242"/>
      <c r="J708" s="41"/>
      <c r="K708" s="41"/>
      <c r="L708" s="45"/>
      <c r="M708" s="243"/>
      <c r="N708" s="244"/>
      <c r="O708" s="92"/>
      <c r="P708" s="92"/>
      <c r="Q708" s="92"/>
      <c r="R708" s="92"/>
      <c r="S708" s="92"/>
      <c r="T708" s="93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T708" s="18" t="s">
        <v>179</v>
      </c>
      <c r="AU708" s="18" t="s">
        <v>91</v>
      </c>
    </row>
    <row r="709" s="14" customFormat="1">
      <c r="A709" s="14"/>
      <c r="B709" s="258"/>
      <c r="C709" s="259"/>
      <c r="D709" s="240" t="s">
        <v>181</v>
      </c>
      <c r="E709" s="259"/>
      <c r="F709" s="261" t="s">
        <v>914</v>
      </c>
      <c r="G709" s="259"/>
      <c r="H709" s="262">
        <v>88.674999999999997</v>
      </c>
      <c r="I709" s="263"/>
      <c r="J709" s="259"/>
      <c r="K709" s="259"/>
      <c r="L709" s="264"/>
      <c r="M709" s="301"/>
      <c r="N709" s="302"/>
      <c r="O709" s="302"/>
      <c r="P709" s="302"/>
      <c r="Q709" s="302"/>
      <c r="R709" s="302"/>
      <c r="S709" s="302"/>
      <c r="T709" s="30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8" t="s">
        <v>181</v>
      </c>
      <c r="AU709" s="268" t="s">
        <v>91</v>
      </c>
      <c r="AV709" s="14" t="s">
        <v>91</v>
      </c>
      <c r="AW709" s="14" t="s">
        <v>4</v>
      </c>
      <c r="AX709" s="14" t="s">
        <v>89</v>
      </c>
      <c r="AY709" s="268" t="s">
        <v>162</v>
      </c>
    </row>
    <row r="710" s="2" customFormat="1" ht="6.96" customHeight="1">
      <c r="A710" s="39"/>
      <c r="B710" s="67"/>
      <c r="C710" s="68"/>
      <c r="D710" s="68"/>
      <c r="E710" s="68"/>
      <c r="F710" s="68"/>
      <c r="G710" s="68"/>
      <c r="H710" s="68"/>
      <c r="I710" s="68"/>
      <c r="J710" s="68"/>
      <c r="K710" s="68"/>
      <c r="L710" s="45"/>
      <c r="M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</row>
  </sheetData>
  <sheetProtection sheet="1" autoFilter="0" formatColumns="0" formatRows="0" objects="1" scenarios="1" spinCount="100000" saltValue="ppLb4wUUzqY5691/HrwH4iNJrC5yTSKDjgHGz+MmGKkZ0ElZ9wnQ+IGCP21gkYzEAfNK6d/e6UmJ2xAFYHjb/g==" hashValue="Rm+IWB9jT4TMfcgNtcIkZofmdvvF60yWc2tjQwyoGrtTbmwNIrZ1xc/ml7ims9G6vqEZJmxFgevzyygNar0ACA==" algorithmName="SHA-512" password="CC35"/>
  <autoFilter ref="C137:K70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hyperlinks>
    <hyperlink ref="F145" r:id="rId1" display="https://podminky.urs.cz/item/CS_URS_2024_01/144261111"/>
    <hyperlink ref="F154" r:id="rId2" display="https://podminky.urs.cz/item/CS_URS_2024_01/144471111"/>
    <hyperlink ref="F165" r:id="rId3" display="https://podminky.urs.cz/item/CS_URS_2024_01/154077341"/>
    <hyperlink ref="F172" r:id="rId4" display="https://podminky.urs.cz/item/CS_URS_2024_01/154902211"/>
    <hyperlink ref="F179" r:id="rId5" display="https://podminky.urs.cz/item/CS_URS_2024_01/161152111"/>
    <hyperlink ref="F187" r:id="rId6" display="https://podminky.urs.cz/item/CS_URS_2024_01/175111101"/>
    <hyperlink ref="F197" r:id="rId7" display="https://podminky.urs.cz/item/CS_URS_2024_01/212755213"/>
    <hyperlink ref="F202" r:id="rId8" display="https://podminky.urs.cz/item/CS_URS_2024_01/212341111"/>
    <hyperlink ref="F207" r:id="rId9" display="https://podminky.urs.cz/item/CS_URS_2024_01/216905111"/>
    <hyperlink ref="F215" r:id="rId10" display="https://podminky.urs.cz/item/CS_URS_2024_01/216906111"/>
    <hyperlink ref="F220" r:id="rId11" display="https://podminky.urs.cz/item/CS_URS_2024_01/222122114"/>
    <hyperlink ref="F225" r:id="rId12" display="https://podminky.urs.cz/item/CS_URS_2024_01/274321411"/>
    <hyperlink ref="F230" r:id="rId13" display="https://podminky.urs.cz/item/CS_URS_2024_01/274356021"/>
    <hyperlink ref="F237" r:id="rId14" display="https://podminky.urs.cz/item/CS_URS_2024_01/274356022"/>
    <hyperlink ref="F240" r:id="rId15" display="https://podminky.urs.cz/item/CS_URS_2024_01/274366006"/>
    <hyperlink ref="F244" r:id="rId16" display="https://podminky.urs.cz/item/CS_URS_2024_01/274366011"/>
    <hyperlink ref="F249" r:id="rId17" display="https://podminky.urs.cz/item/CS_URS_2024_01/379345121"/>
    <hyperlink ref="F254" r:id="rId18" display="https://podminky.urs.cz/item/CS_URS_2024_01/379345122"/>
    <hyperlink ref="F258" r:id="rId19" display="https://podminky.urs.cz/item/CS_URS_2024_01/379345221"/>
    <hyperlink ref="F263" r:id="rId20" display="https://podminky.urs.cz/item/CS_URS_2024_01/379345222"/>
    <hyperlink ref="F267" r:id="rId21" display="https://podminky.urs.cz/item/CS_URS_2024_01/3793651R1"/>
    <hyperlink ref="F271" r:id="rId22" display="https://podminky.urs.cz/item/CS_URS_2024_01/3793651R2"/>
    <hyperlink ref="F275" r:id="rId23" display="https://podminky.urs.cz/item/CS_URS_2024_01/379322315"/>
    <hyperlink ref="F295" r:id="rId24" display="https://podminky.urs.cz/item/CS_URS_2024_01/379363214"/>
    <hyperlink ref="F302" r:id="rId25" display="https://podminky.urs.cz/item/CS_URS_2024_01/379363215"/>
    <hyperlink ref="F309" r:id="rId26" display="https://podminky.urs.cz/item/CS_URS_2024_01/379351221"/>
    <hyperlink ref="F332" r:id="rId27" display="https://podminky.urs.cz/item/CS_URS_2024_01/379322325"/>
    <hyperlink ref="F350" r:id="rId28" display="https://podminky.urs.cz/item/CS_URS_2024_01/379363224"/>
    <hyperlink ref="F357" r:id="rId29" display="https://podminky.urs.cz/item/CS_URS_2024_01/379363225"/>
    <hyperlink ref="F364" r:id="rId30" display="https://podminky.urs.cz/item/CS_URS_2024_01/379351222"/>
    <hyperlink ref="F376" r:id="rId31" display="https://podminky.urs.cz/item/CS_URS_2024_01/379351229"/>
    <hyperlink ref="F381" r:id="rId32" display="https://podminky.urs.cz/item/CS_URS_2024_01/311213213"/>
    <hyperlink ref="F390" r:id="rId33" display="https://podminky.urs.cz/item/CS_URS_2024_01/311213911"/>
    <hyperlink ref="F394" r:id="rId34" display="https://podminky.urs.cz/item/CS_URS_2024_01/311213921"/>
    <hyperlink ref="F405" r:id="rId35" display="https://podminky.urs.cz/item/CS_URS_2024_01/451315124"/>
    <hyperlink ref="F412" r:id="rId36" display="https://podminky.urs.cz/item/CS_URS_2024_01/631311125"/>
    <hyperlink ref="F420" r:id="rId37" display="https://podminky.urs.cz/item/CS_URS_2024_01/631319022"/>
    <hyperlink ref="F424" r:id="rId38" display="https://podminky.urs.cz/item/CS_URS_2024_01/631319196"/>
    <hyperlink ref="F428" r:id="rId39" display="https://podminky.urs.cz/item/CS_URS_2024_01/641941611"/>
    <hyperlink ref="F437" r:id="rId40" display="https://podminky.urs.cz/item/CS_URS_2024_01/642945111"/>
    <hyperlink ref="F450" r:id="rId41" display="https://podminky.urs.cz/item/CS_URS_2024_01/871228111"/>
    <hyperlink ref="F464" r:id="rId42" display="https://podminky.urs.cz/item/CS_URS_2024_01/953965131"/>
    <hyperlink ref="F471" r:id="rId43" display="https://podminky.urs.cz/item/CS_URS_2024_01/985324221"/>
    <hyperlink ref="F486" r:id="rId44" display="https://podminky.urs.cz/item/CS_URS_2024_01/997013501"/>
    <hyperlink ref="F496" r:id="rId45" display="https://podminky.urs.cz/item/CS_URS_2024_01/998255111"/>
    <hyperlink ref="F501" r:id="rId46" display="https://podminky.urs.cz/item/CS_URS_2024_01/711531110"/>
    <hyperlink ref="F512" r:id="rId47" display="https://podminky.urs.cz/item/CS_URS_2024_01/711642567"/>
    <hyperlink ref="F524" r:id="rId48" display="https://podminky.urs.cz/item/CS_URS_2024_01/998711102"/>
    <hyperlink ref="F528" r:id="rId49" display="https://podminky.urs.cz/item/CS_URS_2024_01/762342511"/>
    <hyperlink ref="F538" r:id="rId50" display="https://podminky.urs.cz/item/CS_URS_2024_01/762810047"/>
    <hyperlink ref="F543" r:id="rId51" display="https://podminky.urs.cz/item/CS_URS_2024_01/762521108"/>
    <hyperlink ref="F555" r:id="rId52" display="https://podminky.urs.cz/item/CS_URS_2024_01/762526110"/>
    <hyperlink ref="F576" r:id="rId53" display="https://podminky.urs.cz/item/CS_URS_2024_01/998763301"/>
    <hyperlink ref="F579" r:id="rId54" display="https://podminky.urs.cz/item/CS_URS_2023_02/998763381"/>
    <hyperlink ref="F583" r:id="rId55" display="https://podminky.urs.cz/item/CS_URS_2024_01/764111641"/>
    <hyperlink ref="F588" r:id="rId56" display="https://podminky.urs.cz/item/CS_URS_2024_01/764211414"/>
    <hyperlink ref="F593" r:id="rId57" display="https://podminky.urs.cz/item/CS_URS_2024_01/764212430"/>
    <hyperlink ref="F598" r:id="rId58" display="https://podminky.urs.cz/item/CS_URS_2024_01/764511601"/>
    <hyperlink ref="F603" r:id="rId59" display="https://podminky.urs.cz/item/CS_URS_2024_01/764511621"/>
    <hyperlink ref="F608" r:id="rId60" display="https://podminky.urs.cz/item/CS_URS_2024_01/764518621"/>
    <hyperlink ref="F613" r:id="rId61" display="https://podminky.urs.cz/item/CS_URS_2024_01/764218604"/>
    <hyperlink ref="F623" r:id="rId62" display="https://podminky.urs.cz/item/CS_URS_2024_01/764218645"/>
    <hyperlink ref="F630" r:id="rId63" display="https://podminky.urs.cz/item/CS_URS_2024_01/998764101"/>
    <hyperlink ref="F634" r:id="rId64" display="https://podminky.urs.cz/item/CS_URS_2024_01/765191021"/>
    <hyperlink ref="F643" r:id="rId65" display="https://podminky.urs.cz/item/CS_URS_2024_01/765191023"/>
    <hyperlink ref="F652" r:id="rId66" display="https://podminky.urs.cz/item/CS_URS_2024_01/765191031"/>
    <hyperlink ref="F661" r:id="rId67" display="https://podminky.urs.cz/item/CS_URS_2024_01/998765101"/>
    <hyperlink ref="F671" r:id="rId68" display="https://podminky.urs.cz/item/CS_URS_2024_01/767211323"/>
    <hyperlink ref="F693" r:id="rId69" display="https://podminky.urs.cz/item/CS_URS_2024_01/998767102"/>
    <hyperlink ref="F697" r:id="rId70" display="https://podminky.urs.cz/item/CS_URS_2024_01/789224511"/>
    <hyperlink ref="F703" r:id="rId71" display="https://podminky.urs.cz/item/CS_URS_2024_01/789421534"/>
    <hyperlink ref="F707" r:id="rId72" display="https://podminky.urs.cz/item/CS_URS_2024_01/78935528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915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10. 12. 2023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">
        <v>28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29</v>
      </c>
      <c r="F17" s="39"/>
      <c r="G17" s="39"/>
      <c r="H17" s="39"/>
      <c r="I17" s="151" t="s">
        <v>30</v>
      </c>
      <c r="J17" s="142" t="s">
        <v>31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30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27</v>
      </c>
      <c r="J22" s="142" t="s">
        <v>35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36</v>
      </c>
      <c r="F23" s="39"/>
      <c r="G23" s="39"/>
      <c r="H23" s="39"/>
      <c r="I23" s="151" t="s">
        <v>30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39</v>
      </c>
      <c r="E25" s="39"/>
      <c r="F25" s="39"/>
      <c r="G25" s="39"/>
      <c r="H25" s="39"/>
      <c r="I25" s="151" t="s">
        <v>27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30</v>
      </c>
      <c r="J26" s="142" t="s">
        <v>37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ROUND(J134,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ROUND((SUM(BE134:BE602)),  2)</f>
        <v>0</v>
      </c>
      <c r="G35" s="39"/>
      <c r="H35" s="39"/>
      <c r="I35" s="165">
        <v>0.20999999999999999</v>
      </c>
      <c r="J35" s="164">
        <f>ROUND(((SUM(BE134:BE602))*I35),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ROUND((SUM(BF134:BF602)),  2)</f>
        <v>0</v>
      </c>
      <c r="G36" s="39"/>
      <c r="H36" s="39"/>
      <c r="I36" s="165">
        <v>0.14999999999999999</v>
      </c>
      <c r="J36" s="164">
        <f>ROUND(((SUM(BF134:BF602))*I36),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ROUND((SUM(BG134:BG602)),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ROUND((SUM(BH134:BH602)),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ROUND((SUM(BI134:BI602)),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1.2 - Štola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VD Lipno I</v>
      </c>
      <c r="G91" s="41"/>
      <c r="H91" s="41"/>
      <c r="I91" s="33" t="s">
        <v>24</v>
      </c>
      <c r="J91" s="80" t="str">
        <f>IF(J14="","",J14)</f>
        <v>10. 12. 2023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>Povodí Vltavy, státní podnik</v>
      </c>
      <c r="G93" s="41"/>
      <c r="H93" s="41"/>
      <c r="I93" s="33" t="s">
        <v>34</v>
      </c>
      <c r="J93" s="37" t="str">
        <f>E23</f>
        <v>VODNÍ DÍLA - TBD a.s.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39</v>
      </c>
      <c r="J94" s="37" t="str">
        <f>E26</f>
        <v>VODNÍ DÍLA - TBD a.s.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127</v>
      </c>
      <c r="D98" s="41"/>
      <c r="E98" s="41"/>
      <c r="F98" s="41"/>
      <c r="G98" s="41"/>
      <c r="H98" s="41"/>
      <c r="I98" s="41"/>
      <c r="J98" s="111">
        <f>J134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J135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J212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J241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J330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134</v>
      </c>
      <c r="E104" s="197"/>
      <c r="F104" s="197"/>
      <c r="G104" s="197"/>
      <c r="H104" s="197"/>
      <c r="I104" s="197"/>
      <c r="J104" s="198">
        <f>J339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135</v>
      </c>
      <c r="E105" s="197"/>
      <c r="F105" s="197"/>
      <c r="G105" s="197"/>
      <c r="H105" s="197"/>
      <c r="I105" s="197"/>
      <c r="J105" s="198">
        <f>J377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136</v>
      </c>
      <c r="E106" s="197"/>
      <c r="F106" s="197"/>
      <c r="G106" s="197"/>
      <c r="H106" s="197"/>
      <c r="I106" s="197"/>
      <c r="J106" s="198">
        <f>J415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137</v>
      </c>
      <c r="E107" s="197"/>
      <c r="F107" s="197"/>
      <c r="G107" s="197"/>
      <c r="H107" s="197"/>
      <c r="I107" s="197"/>
      <c r="J107" s="198">
        <f>J487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138</v>
      </c>
      <c r="E108" s="197"/>
      <c r="F108" s="197"/>
      <c r="G108" s="197"/>
      <c r="H108" s="197"/>
      <c r="I108" s="197"/>
      <c r="J108" s="198">
        <f>J502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139</v>
      </c>
      <c r="E109" s="192"/>
      <c r="F109" s="192"/>
      <c r="G109" s="192"/>
      <c r="H109" s="192"/>
      <c r="I109" s="192"/>
      <c r="J109" s="193">
        <f>J506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140</v>
      </c>
      <c r="E110" s="197"/>
      <c r="F110" s="197"/>
      <c r="G110" s="197"/>
      <c r="H110" s="197"/>
      <c r="I110" s="197"/>
      <c r="J110" s="198">
        <f>J507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141</v>
      </c>
      <c r="E111" s="197"/>
      <c r="F111" s="197"/>
      <c r="G111" s="197"/>
      <c r="H111" s="197"/>
      <c r="I111" s="197"/>
      <c r="J111" s="198">
        <f>J550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145</v>
      </c>
      <c r="E112" s="197"/>
      <c r="F112" s="197"/>
      <c r="G112" s="197"/>
      <c r="H112" s="197"/>
      <c r="I112" s="197"/>
      <c r="J112" s="198">
        <f>J590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4" t="str">
        <f>E7</f>
        <v>VD Lipno I - levobřežní vstup do hráze_DPS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120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184" t="s">
        <v>121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E11</f>
        <v>1.2 - Štola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22</v>
      </c>
      <c r="D128" s="41"/>
      <c r="E128" s="41"/>
      <c r="F128" s="28" t="str">
        <f>F14</f>
        <v>VD Lipno I</v>
      </c>
      <c r="G128" s="41"/>
      <c r="H128" s="41"/>
      <c r="I128" s="33" t="s">
        <v>24</v>
      </c>
      <c r="J128" s="80" t="str">
        <f>IF(J14="","",J14)</f>
        <v>10. 12. 2023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26</v>
      </c>
      <c r="D130" s="41"/>
      <c r="E130" s="41"/>
      <c r="F130" s="28" t="str">
        <f>E17</f>
        <v>Povodí Vltavy, státní podnik</v>
      </c>
      <c r="G130" s="41"/>
      <c r="H130" s="41"/>
      <c r="I130" s="33" t="s">
        <v>34</v>
      </c>
      <c r="J130" s="37" t="str">
        <f>E23</f>
        <v>VODNÍ DÍLA - TBD a.s.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32</v>
      </c>
      <c r="D131" s="41"/>
      <c r="E131" s="41"/>
      <c r="F131" s="28" t="str">
        <f>IF(E20="","",E20)</f>
        <v>Vyplň údaj</v>
      </c>
      <c r="G131" s="41"/>
      <c r="H131" s="41"/>
      <c r="I131" s="33" t="s">
        <v>39</v>
      </c>
      <c r="J131" s="37" t="str">
        <f>E26</f>
        <v>VODNÍ DÍLA - TBD a.s.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148</v>
      </c>
      <c r="D133" s="203" t="s">
        <v>67</v>
      </c>
      <c r="E133" s="203" t="s">
        <v>63</v>
      </c>
      <c r="F133" s="203" t="s">
        <v>64</v>
      </c>
      <c r="G133" s="203" t="s">
        <v>149</v>
      </c>
      <c r="H133" s="203" t="s">
        <v>150</v>
      </c>
      <c r="I133" s="203" t="s">
        <v>151</v>
      </c>
      <c r="J133" s="203" t="s">
        <v>126</v>
      </c>
      <c r="K133" s="204" t="s">
        <v>152</v>
      </c>
      <c r="L133" s="205"/>
      <c r="M133" s="101" t="s">
        <v>1</v>
      </c>
      <c r="N133" s="102" t="s">
        <v>46</v>
      </c>
      <c r="O133" s="102" t="s">
        <v>153</v>
      </c>
      <c r="P133" s="102" t="s">
        <v>154</v>
      </c>
      <c r="Q133" s="102" t="s">
        <v>155</v>
      </c>
      <c r="R133" s="102" t="s">
        <v>156</v>
      </c>
      <c r="S133" s="102" t="s">
        <v>157</v>
      </c>
      <c r="T133" s="103" t="s">
        <v>158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159</v>
      </c>
      <c r="D134" s="41"/>
      <c r="E134" s="41"/>
      <c r="F134" s="41"/>
      <c r="G134" s="41"/>
      <c r="H134" s="41"/>
      <c r="I134" s="41"/>
      <c r="J134" s="206">
        <f>BK134</f>
        <v>0</v>
      </c>
      <c r="K134" s="41"/>
      <c r="L134" s="45"/>
      <c r="M134" s="104"/>
      <c r="N134" s="207"/>
      <c r="O134" s="105"/>
      <c r="P134" s="208">
        <f>P135+P506</f>
        <v>0</v>
      </c>
      <c r="Q134" s="105"/>
      <c r="R134" s="208">
        <f>R135+R506</f>
        <v>173.17915692600002</v>
      </c>
      <c r="S134" s="105"/>
      <c r="T134" s="209">
        <f>T135+T506</f>
        <v>14.099820000000003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81</v>
      </c>
      <c r="AU134" s="18" t="s">
        <v>128</v>
      </c>
      <c r="BK134" s="210">
        <f>BK135+BK506</f>
        <v>0</v>
      </c>
    </row>
    <row r="135" s="12" customFormat="1" ht="25.92" customHeight="1">
      <c r="A135" s="12"/>
      <c r="B135" s="211"/>
      <c r="C135" s="212"/>
      <c r="D135" s="213" t="s">
        <v>81</v>
      </c>
      <c r="E135" s="214" t="s">
        <v>160</v>
      </c>
      <c r="F135" s="214" t="s">
        <v>161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P136+P212+P241+P330+P339+P377+P415+P487+P502</f>
        <v>0</v>
      </c>
      <c r="Q135" s="219"/>
      <c r="R135" s="220">
        <f>R136+R212+R241+R330+R339+R377+R415+R487+R502</f>
        <v>170.83834068600001</v>
      </c>
      <c r="S135" s="219"/>
      <c r="T135" s="221">
        <f>T136+T212+T241+T330+T339+T377+T415+T487+T502</f>
        <v>13.365400000000003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89</v>
      </c>
      <c r="AT135" s="223" t="s">
        <v>81</v>
      </c>
      <c r="AU135" s="223" t="s">
        <v>82</v>
      </c>
      <c r="AY135" s="222" t="s">
        <v>162</v>
      </c>
      <c r="BK135" s="224">
        <f>BK136+BK212+BK241+BK330+BK339+BK377+BK415+BK487+BK502</f>
        <v>0</v>
      </c>
    </row>
    <row r="136" s="12" customFormat="1" ht="22.8" customHeight="1">
      <c r="A136" s="12"/>
      <c r="B136" s="211"/>
      <c r="C136" s="212"/>
      <c r="D136" s="213" t="s">
        <v>81</v>
      </c>
      <c r="E136" s="225" t="s">
        <v>89</v>
      </c>
      <c r="F136" s="225" t="s">
        <v>163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SUM(P137:P211)</f>
        <v>0</v>
      </c>
      <c r="Q136" s="219"/>
      <c r="R136" s="220">
        <f>SUM(R137:R211)</f>
        <v>4.6185878200000001</v>
      </c>
      <c r="S136" s="219"/>
      <c r="T136" s="221">
        <f>SUM(T137:T211)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89</v>
      </c>
      <c r="AT136" s="223" t="s">
        <v>81</v>
      </c>
      <c r="AU136" s="223" t="s">
        <v>89</v>
      </c>
      <c r="AY136" s="222" t="s">
        <v>162</v>
      </c>
      <c r="BK136" s="224">
        <f>SUM(BK137:BK211)</f>
        <v>0</v>
      </c>
    </row>
    <row r="137" s="2" customFormat="1" ht="24.15" customHeight="1">
      <c r="A137" s="39"/>
      <c r="B137" s="40"/>
      <c r="C137" s="227" t="s">
        <v>89</v>
      </c>
      <c r="D137" s="227" t="s">
        <v>164</v>
      </c>
      <c r="E137" s="228" t="s">
        <v>916</v>
      </c>
      <c r="F137" s="229" t="s">
        <v>166</v>
      </c>
      <c r="G137" s="230" t="s">
        <v>167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47</v>
      </c>
      <c r="O137" s="92"/>
      <c r="P137" s="236">
        <f>O137*H137</f>
        <v>0</v>
      </c>
      <c r="Q137" s="236">
        <v>0.057599999999999998</v>
      </c>
      <c r="R137" s="236">
        <f>Q137*H137</f>
        <v>0.057599999999999998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168</v>
      </c>
      <c r="AT137" s="238" t="s">
        <v>164</v>
      </c>
      <c r="AU137" s="238" t="s">
        <v>91</v>
      </c>
      <c r="AY137" s="18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89</v>
      </c>
      <c r="BK137" s="239">
        <f>ROUND(I137*H137,2)</f>
        <v>0</v>
      </c>
      <c r="BL137" s="18" t="s">
        <v>168</v>
      </c>
      <c r="BM137" s="238" t="s">
        <v>917</v>
      </c>
    </row>
    <row r="138" s="2" customFormat="1">
      <c r="A138" s="39"/>
      <c r="B138" s="40"/>
      <c r="C138" s="41"/>
      <c r="D138" s="240" t="s">
        <v>170</v>
      </c>
      <c r="E138" s="41"/>
      <c r="F138" s="241" t="s">
        <v>166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170</v>
      </c>
      <c r="AU138" s="18" t="s">
        <v>91</v>
      </c>
    </row>
    <row r="139" s="2" customFormat="1" ht="16.5" customHeight="1">
      <c r="A139" s="39"/>
      <c r="B139" s="40"/>
      <c r="C139" s="227" t="s">
        <v>91</v>
      </c>
      <c r="D139" s="227" t="s">
        <v>164</v>
      </c>
      <c r="E139" s="228" t="s">
        <v>918</v>
      </c>
      <c r="F139" s="229" t="s">
        <v>919</v>
      </c>
      <c r="G139" s="230" t="s">
        <v>173</v>
      </c>
      <c r="H139" s="231">
        <v>3.456</v>
      </c>
      <c r="I139" s="232"/>
      <c r="J139" s="233">
        <f>ROUND(I139*H139,2)</f>
        <v>0</v>
      </c>
      <c r="K139" s="229" t="s">
        <v>174</v>
      </c>
      <c r="L139" s="45"/>
      <c r="M139" s="234" t="s">
        <v>1</v>
      </c>
      <c r="N139" s="235" t="s">
        <v>47</v>
      </c>
      <c r="O139" s="92"/>
      <c r="P139" s="236">
        <f>O139*H139</f>
        <v>0</v>
      </c>
      <c r="Q139" s="236">
        <v>0.00066</v>
      </c>
      <c r="R139" s="236">
        <f>Q139*H139</f>
        <v>0.0022809599999999998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168</v>
      </c>
      <c r="AT139" s="238" t="s">
        <v>164</v>
      </c>
      <c r="AU139" s="238" t="s">
        <v>91</v>
      </c>
      <c r="AY139" s="18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89</v>
      </c>
      <c r="BK139" s="239">
        <f>ROUND(I139*H139,2)</f>
        <v>0</v>
      </c>
      <c r="BL139" s="18" t="s">
        <v>168</v>
      </c>
      <c r="BM139" s="238" t="s">
        <v>920</v>
      </c>
    </row>
    <row r="140" s="2" customFormat="1">
      <c r="A140" s="39"/>
      <c r="B140" s="40"/>
      <c r="C140" s="41"/>
      <c r="D140" s="240" t="s">
        <v>170</v>
      </c>
      <c r="E140" s="41"/>
      <c r="F140" s="241" t="s">
        <v>921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170</v>
      </c>
      <c r="AU140" s="18" t="s">
        <v>91</v>
      </c>
    </row>
    <row r="141" s="2" customFormat="1">
      <c r="A141" s="39"/>
      <c r="B141" s="40"/>
      <c r="C141" s="41"/>
      <c r="D141" s="245" t="s">
        <v>177</v>
      </c>
      <c r="E141" s="41"/>
      <c r="F141" s="246" t="s">
        <v>922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177</v>
      </c>
      <c r="AU141" s="18" t="s">
        <v>91</v>
      </c>
    </row>
    <row r="142" s="2" customFormat="1">
      <c r="A142" s="39"/>
      <c r="B142" s="40"/>
      <c r="C142" s="41"/>
      <c r="D142" s="240" t="s">
        <v>179</v>
      </c>
      <c r="E142" s="41"/>
      <c r="F142" s="247" t="s">
        <v>923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179</v>
      </c>
      <c r="AU142" s="18" t="s">
        <v>91</v>
      </c>
    </row>
    <row r="143" s="13" customFormat="1">
      <c r="A143" s="13"/>
      <c r="B143" s="248"/>
      <c r="C143" s="249"/>
      <c r="D143" s="240" t="s">
        <v>181</v>
      </c>
      <c r="E143" s="250" t="s">
        <v>1</v>
      </c>
      <c r="F143" s="251" t="s">
        <v>924</v>
      </c>
      <c r="G143" s="249"/>
      <c r="H143" s="250" t="s">
        <v>1</v>
      </c>
      <c r="I143" s="252"/>
      <c r="J143" s="249"/>
      <c r="K143" s="249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181</v>
      </c>
      <c r="AU143" s="257" t="s">
        <v>91</v>
      </c>
      <c r="AV143" s="13" t="s">
        <v>89</v>
      </c>
      <c r="AW143" s="13" t="s">
        <v>38</v>
      </c>
      <c r="AX143" s="13" t="s">
        <v>82</v>
      </c>
      <c r="AY143" s="257" t="s">
        <v>162</v>
      </c>
    </row>
    <row r="144" s="14" customFormat="1">
      <c r="A144" s="14"/>
      <c r="B144" s="258"/>
      <c r="C144" s="259"/>
      <c r="D144" s="240" t="s">
        <v>181</v>
      </c>
      <c r="E144" s="260" t="s">
        <v>1</v>
      </c>
      <c r="F144" s="261" t="s">
        <v>925</v>
      </c>
      <c r="G144" s="259"/>
      <c r="H144" s="262">
        <v>3.456</v>
      </c>
      <c r="I144" s="263"/>
      <c r="J144" s="259"/>
      <c r="K144" s="259"/>
      <c r="L144" s="264"/>
      <c r="M144" s="265"/>
      <c r="N144" s="266"/>
      <c r="O144" s="266"/>
      <c r="P144" s="266"/>
      <c r="Q144" s="266"/>
      <c r="R144" s="266"/>
      <c r="S144" s="266"/>
      <c r="T144" s="26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8" t="s">
        <v>181</v>
      </c>
      <c r="AU144" s="268" t="s">
        <v>91</v>
      </c>
      <c r="AV144" s="14" t="s">
        <v>91</v>
      </c>
      <c r="AW144" s="14" t="s">
        <v>38</v>
      </c>
      <c r="AX144" s="14" t="s">
        <v>89</v>
      </c>
      <c r="AY144" s="268" t="s">
        <v>162</v>
      </c>
    </row>
    <row r="145" s="2" customFormat="1" ht="16.5" customHeight="1">
      <c r="A145" s="39"/>
      <c r="B145" s="40"/>
      <c r="C145" s="227" t="s">
        <v>187</v>
      </c>
      <c r="D145" s="227" t="s">
        <v>164</v>
      </c>
      <c r="E145" s="228" t="s">
        <v>926</v>
      </c>
      <c r="F145" s="229" t="s">
        <v>927</v>
      </c>
      <c r="G145" s="230" t="s">
        <v>173</v>
      </c>
      <c r="H145" s="231">
        <v>122.548</v>
      </c>
      <c r="I145" s="232"/>
      <c r="J145" s="233">
        <f>ROUND(I145*H145,2)</f>
        <v>0</v>
      </c>
      <c r="K145" s="229" t="s">
        <v>174</v>
      </c>
      <c r="L145" s="45"/>
      <c r="M145" s="234" t="s">
        <v>1</v>
      </c>
      <c r="N145" s="235" t="s">
        <v>47</v>
      </c>
      <c r="O145" s="92"/>
      <c r="P145" s="236">
        <f>O145*H145</f>
        <v>0</v>
      </c>
      <c r="Q145" s="236">
        <v>0.00059999999999999995</v>
      </c>
      <c r="R145" s="236">
        <f>Q145*H145</f>
        <v>0.073528799999999991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168</v>
      </c>
      <c r="AT145" s="238" t="s">
        <v>164</v>
      </c>
      <c r="AU145" s="238" t="s">
        <v>91</v>
      </c>
      <c r="AY145" s="18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89</v>
      </c>
      <c r="BK145" s="239">
        <f>ROUND(I145*H145,2)</f>
        <v>0</v>
      </c>
      <c r="BL145" s="18" t="s">
        <v>168</v>
      </c>
      <c r="BM145" s="238" t="s">
        <v>928</v>
      </c>
    </row>
    <row r="146" s="2" customFormat="1">
      <c r="A146" s="39"/>
      <c r="B146" s="40"/>
      <c r="C146" s="41"/>
      <c r="D146" s="240" t="s">
        <v>170</v>
      </c>
      <c r="E146" s="41"/>
      <c r="F146" s="241" t="s">
        <v>929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170</v>
      </c>
      <c r="AU146" s="18" t="s">
        <v>91</v>
      </c>
    </row>
    <row r="147" s="2" customFormat="1">
      <c r="A147" s="39"/>
      <c r="B147" s="40"/>
      <c r="C147" s="41"/>
      <c r="D147" s="245" t="s">
        <v>177</v>
      </c>
      <c r="E147" s="41"/>
      <c r="F147" s="246" t="s">
        <v>930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177</v>
      </c>
      <c r="AU147" s="18" t="s">
        <v>91</v>
      </c>
    </row>
    <row r="148" s="2" customFormat="1">
      <c r="A148" s="39"/>
      <c r="B148" s="40"/>
      <c r="C148" s="41"/>
      <c r="D148" s="240" t="s">
        <v>179</v>
      </c>
      <c r="E148" s="41"/>
      <c r="F148" s="247" t="s">
        <v>931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179</v>
      </c>
      <c r="AU148" s="18" t="s">
        <v>91</v>
      </c>
    </row>
    <row r="149" s="13" customFormat="1">
      <c r="A149" s="13"/>
      <c r="B149" s="248"/>
      <c r="C149" s="249"/>
      <c r="D149" s="240" t="s">
        <v>181</v>
      </c>
      <c r="E149" s="250" t="s">
        <v>1</v>
      </c>
      <c r="F149" s="251" t="s">
        <v>932</v>
      </c>
      <c r="G149" s="249"/>
      <c r="H149" s="250" t="s">
        <v>1</v>
      </c>
      <c r="I149" s="252"/>
      <c r="J149" s="249"/>
      <c r="K149" s="249"/>
      <c r="L149" s="253"/>
      <c r="M149" s="254"/>
      <c r="N149" s="255"/>
      <c r="O149" s="255"/>
      <c r="P149" s="255"/>
      <c r="Q149" s="255"/>
      <c r="R149" s="255"/>
      <c r="S149" s="255"/>
      <c r="T149" s="25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7" t="s">
        <v>181</v>
      </c>
      <c r="AU149" s="257" t="s">
        <v>91</v>
      </c>
      <c r="AV149" s="13" t="s">
        <v>89</v>
      </c>
      <c r="AW149" s="13" t="s">
        <v>38</v>
      </c>
      <c r="AX149" s="13" t="s">
        <v>82</v>
      </c>
      <c r="AY149" s="257" t="s">
        <v>162</v>
      </c>
    </row>
    <row r="150" s="14" customFormat="1">
      <c r="A150" s="14"/>
      <c r="B150" s="258"/>
      <c r="C150" s="259"/>
      <c r="D150" s="240" t="s">
        <v>181</v>
      </c>
      <c r="E150" s="260" t="s">
        <v>1</v>
      </c>
      <c r="F150" s="261" t="s">
        <v>933</v>
      </c>
      <c r="G150" s="259"/>
      <c r="H150" s="262">
        <v>122.548</v>
      </c>
      <c r="I150" s="263"/>
      <c r="J150" s="259"/>
      <c r="K150" s="259"/>
      <c r="L150" s="264"/>
      <c r="M150" s="265"/>
      <c r="N150" s="266"/>
      <c r="O150" s="266"/>
      <c r="P150" s="266"/>
      <c r="Q150" s="266"/>
      <c r="R150" s="266"/>
      <c r="S150" s="266"/>
      <c r="T150" s="26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8" t="s">
        <v>181</v>
      </c>
      <c r="AU150" s="268" t="s">
        <v>91</v>
      </c>
      <c r="AV150" s="14" t="s">
        <v>91</v>
      </c>
      <c r="AW150" s="14" t="s">
        <v>38</v>
      </c>
      <c r="AX150" s="14" t="s">
        <v>89</v>
      </c>
      <c r="AY150" s="268" t="s">
        <v>162</v>
      </c>
    </row>
    <row r="151" s="2" customFormat="1" ht="16.5" customHeight="1">
      <c r="A151" s="39"/>
      <c r="B151" s="40"/>
      <c r="C151" s="227" t="s">
        <v>168</v>
      </c>
      <c r="D151" s="227" t="s">
        <v>164</v>
      </c>
      <c r="E151" s="228" t="s">
        <v>934</v>
      </c>
      <c r="F151" s="229" t="s">
        <v>935</v>
      </c>
      <c r="G151" s="230" t="s">
        <v>173</v>
      </c>
      <c r="H151" s="231">
        <v>30.062000000000001</v>
      </c>
      <c r="I151" s="232"/>
      <c r="J151" s="233">
        <f>ROUND(I151*H151,2)</f>
        <v>0</v>
      </c>
      <c r="K151" s="229" t="s">
        <v>174</v>
      </c>
      <c r="L151" s="45"/>
      <c r="M151" s="234" t="s">
        <v>1</v>
      </c>
      <c r="N151" s="235" t="s">
        <v>47</v>
      </c>
      <c r="O151" s="92"/>
      <c r="P151" s="236">
        <f>O151*H151</f>
        <v>0</v>
      </c>
      <c r="Q151" s="236">
        <v>0.00052999999999999998</v>
      </c>
      <c r="R151" s="236">
        <f>Q151*H151</f>
        <v>0.01593286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168</v>
      </c>
      <c r="AT151" s="238" t="s">
        <v>164</v>
      </c>
      <c r="AU151" s="238" t="s">
        <v>91</v>
      </c>
      <c r="AY151" s="18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89</v>
      </c>
      <c r="BK151" s="239">
        <f>ROUND(I151*H151,2)</f>
        <v>0</v>
      </c>
      <c r="BL151" s="18" t="s">
        <v>168</v>
      </c>
      <c r="BM151" s="238" t="s">
        <v>936</v>
      </c>
    </row>
    <row r="152" s="2" customFormat="1">
      <c r="A152" s="39"/>
      <c r="B152" s="40"/>
      <c r="C152" s="41"/>
      <c r="D152" s="240" t="s">
        <v>170</v>
      </c>
      <c r="E152" s="41"/>
      <c r="F152" s="241" t="s">
        <v>937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170</v>
      </c>
      <c r="AU152" s="18" t="s">
        <v>91</v>
      </c>
    </row>
    <row r="153" s="2" customFormat="1">
      <c r="A153" s="39"/>
      <c r="B153" s="40"/>
      <c r="C153" s="41"/>
      <c r="D153" s="245" t="s">
        <v>177</v>
      </c>
      <c r="E153" s="41"/>
      <c r="F153" s="246" t="s">
        <v>938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177</v>
      </c>
      <c r="AU153" s="18" t="s">
        <v>91</v>
      </c>
    </row>
    <row r="154" s="2" customFormat="1">
      <c r="A154" s="39"/>
      <c r="B154" s="40"/>
      <c r="C154" s="41"/>
      <c r="D154" s="240" t="s">
        <v>179</v>
      </c>
      <c r="E154" s="41"/>
      <c r="F154" s="247" t="s">
        <v>939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179</v>
      </c>
      <c r="AU154" s="18" t="s">
        <v>91</v>
      </c>
    </row>
    <row r="155" s="13" customFormat="1">
      <c r="A155" s="13"/>
      <c r="B155" s="248"/>
      <c r="C155" s="249"/>
      <c r="D155" s="240" t="s">
        <v>181</v>
      </c>
      <c r="E155" s="250" t="s">
        <v>1</v>
      </c>
      <c r="F155" s="251" t="s">
        <v>940</v>
      </c>
      <c r="G155" s="249"/>
      <c r="H155" s="250" t="s">
        <v>1</v>
      </c>
      <c r="I155" s="252"/>
      <c r="J155" s="249"/>
      <c r="K155" s="249"/>
      <c r="L155" s="253"/>
      <c r="M155" s="254"/>
      <c r="N155" s="255"/>
      <c r="O155" s="255"/>
      <c r="P155" s="255"/>
      <c r="Q155" s="255"/>
      <c r="R155" s="255"/>
      <c r="S155" s="255"/>
      <c r="T155" s="25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7" t="s">
        <v>181</v>
      </c>
      <c r="AU155" s="257" t="s">
        <v>91</v>
      </c>
      <c r="AV155" s="13" t="s">
        <v>89</v>
      </c>
      <c r="AW155" s="13" t="s">
        <v>38</v>
      </c>
      <c r="AX155" s="13" t="s">
        <v>82</v>
      </c>
      <c r="AY155" s="257" t="s">
        <v>162</v>
      </c>
    </row>
    <row r="156" s="14" customFormat="1">
      <c r="A156" s="14"/>
      <c r="B156" s="258"/>
      <c r="C156" s="259"/>
      <c r="D156" s="240" t="s">
        <v>181</v>
      </c>
      <c r="E156" s="260" t="s">
        <v>1</v>
      </c>
      <c r="F156" s="261" t="s">
        <v>941</v>
      </c>
      <c r="G156" s="259"/>
      <c r="H156" s="262">
        <v>30.062000000000001</v>
      </c>
      <c r="I156" s="263"/>
      <c r="J156" s="259"/>
      <c r="K156" s="259"/>
      <c r="L156" s="264"/>
      <c r="M156" s="265"/>
      <c r="N156" s="266"/>
      <c r="O156" s="266"/>
      <c r="P156" s="266"/>
      <c r="Q156" s="266"/>
      <c r="R156" s="266"/>
      <c r="S156" s="266"/>
      <c r="T156" s="267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8" t="s">
        <v>181</v>
      </c>
      <c r="AU156" s="268" t="s">
        <v>91</v>
      </c>
      <c r="AV156" s="14" t="s">
        <v>91</v>
      </c>
      <c r="AW156" s="14" t="s">
        <v>38</v>
      </c>
      <c r="AX156" s="14" t="s">
        <v>89</v>
      </c>
      <c r="AY156" s="268" t="s">
        <v>162</v>
      </c>
    </row>
    <row r="157" s="2" customFormat="1" ht="16.5" customHeight="1">
      <c r="A157" s="39"/>
      <c r="B157" s="40"/>
      <c r="C157" s="227" t="s">
        <v>209</v>
      </c>
      <c r="D157" s="227" t="s">
        <v>164</v>
      </c>
      <c r="E157" s="228" t="s">
        <v>942</v>
      </c>
      <c r="F157" s="229" t="s">
        <v>943</v>
      </c>
      <c r="G157" s="230" t="s">
        <v>173</v>
      </c>
      <c r="H157" s="231">
        <v>1.4199999999999999</v>
      </c>
      <c r="I157" s="232"/>
      <c r="J157" s="233">
        <f>ROUND(I157*H157,2)</f>
        <v>0</v>
      </c>
      <c r="K157" s="229" t="s">
        <v>174</v>
      </c>
      <c r="L157" s="45"/>
      <c r="M157" s="234" t="s">
        <v>1</v>
      </c>
      <c r="N157" s="235" t="s">
        <v>47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168</v>
      </c>
      <c r="AT157" s="238" t="s">
        <v>164</v>
      </c>
      <c r="AU157" s="238" t="s">
        <v>91</v>
      </c>
      <c r="AY157" s="18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89</v>
      </c>
      <c r="BK157" s="239">
        <f>ROUND(I157*H157,2)</f>
        <v>0</v>
      </c>
      <c r="BL157" s="18" t="s">
        <v>168</v>
      </c>
      <c r="BM157" s="238" t="s">
        <v>944</v>
      </c>
    </row>
    <row r="158" s="2" customFormat="1">
      <c r="A158" s="39"/>
      <c r="B158" s="40"/>
      <c r="C158" s="41"/>
      <c r="D158" s="240" t="s">
        <v>170</v>
      </c>
      <c r="E158" s="41"/>
      <c r="F158" s="241" t="s">
        <v>945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170</v>
      </c>
      <c r="AU158" s="18" t="s">
        <v>91</v>
      </c>
    </row>
    <row r="159" s="2" customFormat="1">
      <c r="A159" s="39"/>
      <c r="B159" s="40"/>
      <c r="C159" s="41"/>
      <c r="D159" s="245" t="s">
        <v>177</v>
      </c>
      <c r="E159" s="41"/>
      <c r="F159" s="246" t="s">
        <v>946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177</v>
      </c>
      <c r="AU159" s="18" t="s">
        <v>91</v>
      </c>
    </row>
    <row r="160" s="14" customFormat="1">
      <c r="A160" s="14"/>
      <c r="B160" s="258"/>
      <c r="C160" s="259"/>
      <c r="D160" s="240" t="s">
        <v>181</v>
      </c>
      <c r="E160" s="260" t="s">
        <v>1</v>
      </c>
      <c r="F160" s="261" t="s">
        <v>947</v>
      </c>
      <c r="G160" s="259"/>
      <c r="H160" s="262">
        <v>1.4199999999999999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181</v>
      </c>
      <c r="AU160" s="268" t="s">
        <v>91</v>
      </c>
      <c r="AV160" s="14" t="s">
        <v>91</v>
      </c>
      <c r="AW160" s="14" t="s">
        <v>38</v>
      </c>
      <c r="AX160" s="14" t="s">
        <v>89</v>
      </c>
      <c r="AY160" s="268" t="s">
        <v>162</v>
      </c>
    </row>
    <row r="161" s="2" customFormat="1" ht="16.5" customHeight="1">
      <c r="A161" s="39"/>
      <c r="B161" s="40"/>
      <c r="C161" s="227" t="s">
        <v>216</v>
      </c>
      <c r="D161" s="227" t="s">
        <v>164</v>
      </c>
      <c r="E161" s="228" t="s">
        <v>948</v>
      </c>
      <c r="F161" s="229" t="s">
        <v>949</v>
      </c>
      <c r="G161" s="230" t="s">
        <v>202</v>
      </c>
      <c r="H161" s="231">
        <v>1503.26</v>
      </c>
      <c r="I161" s="232"/>
      <c r="J161" s="233">
        <f>ROUND(I161*H161,2)</f>
        <v>0</v>
      </c>
      <c r="K161" s="229" t="s">
        <v>174</v>
      </c>
      <c r="L161" s="45"/>
      <c r="M161" s="234" t="s">
        <v>1</v>
      </c>
      <c r="N161" s="235" t="s">
        <v>47</v>
      </c>
      <c r="O161" s="92"/>
      <c r="P161" s="236">
        <f>O161*H161</f>
        <v>0</v>
      </c>
      <c r="Q161" s="236">
        <v>2.0000000000000002E-05</v>
      </c>
      <c r="R161" s="236">
        <f>Q161*H161</f>
        <v>0.030065200000000004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168</v>
      </c>
      <c r="AT161" s="238" t="s">
        <v>164</v>
      </c>
      <c r="AU161" s="238" t="s">
        <v>91</v>
      </c>
      <c r="AY161" s="18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89</v>
      </c>
      <c r="BK161" s="239">
        <f>ROUND(I161*H161,2)</f>
        <v>0</v>
      </c>
      <c r="BL161" s="18" t="s">
        <v>168</v>
      </c>
      <c r="BM161" s="238" t="s">
        <v>950</v>
      </c>
    </row>
    <row r="162" s="2" customFormat="1">
      <c r="A162" s="39"/>
      <c r="B162" s="40"/>
      <c r="C162" s="41"/>
      <c r="D162" s="240" t="s">
        <v>170</v>
      </c>
      <c r="E162" s="41"/>
      <c r="F162" s="241" t="s">
        <v>951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170</v>
      </c>
      <c r="AU162" s="18" t="s">
        <v>91</v>
      </c>
    </row>
    <row r="163" s="2" customFormat="1">
      <c r="A163" s="39"/>
      <c r="B163" s="40"/>
      <c r="C163" s="41"/>
      <c r="D163" s="245" t="s">
        <v>177</v>
      </c>
      <c r="E163" s="41"/>
      <c r="F163" s="246" t="s">
        <v>952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177</v>
      </c>
      <c r="AU163" s="18" t="s">
        <v>91</v>
      </c>
    </row>
    <row r="164" s="13" customFormat="1">
      <c r="A164" s="13"/>
      <c r="B164" s="248"/>
      <c r="C164" s="249"/>
      <c r="D164" s="240" t="s">
        <v>181</v>
      </c>
      <c r="E164" s="250" t="s">
        <v>1</v>
      </c>
      <c r="F164" s="251" t="s">
        <v>206</v>
      </c>
      <c r="G164" s="249"/>
      <c r="H164" s="250" t="s">
        <v>1</v>
      </c>
      <c r="I164" s="252"/>
      <c r="J164" s="249"/>
      <c r="K164" s="249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181</v>
      </c>
      <c r="AU164" s="257" t="s">
        <v>91</v>
      </c>
      <c r="AV164" s="13" t="s">
        <v>89</v>
      </c>
      <c r="AW164" s="13" t="s">
        <v>38</v>
      </c>
      <c r="AX164" s="13" t="s">
        <v>82</v>
      </c>
      <c r="AY164" s="257" t="s">
        <v>162</v>
      </c>
    </row>
    <row r="165" s="13" customFormat="1">
      <c r="A165" s="13"/>
      <c r="B165" s="248"/>
      <c r="C165" s="249"/>
      <c r="D165" s="240" t="s">
        <v>181</v>
      </c>
      <c r="E165" s="250" t="s">
        <v>1</v>
      </c>
      <c r="F165" s="251" t="s">
        <v>924</v>
      </c>
      <c r="G165" s="249"/>
      <c r="H165" s="250" t="s">
        <v>1</v>
      </c>
      <c r="I165" s="252"/>
      <c r="J165" s="249"/>
      <c r="K165" s="249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181</v>
      </c>
      <c r="AU165" s="257" t="s">
        <v>91</v>
      </c>
      <c r="AV165" s="13" t="s">
        <v>89</v>
      </c>
      <c r="AW165" s="13" t="s">
        <v>38</v>
      </c>
      <c r="AX165" s="13" t="s">
        <v>82</v>
      </c>
      <c r="AY165" s="257" t="s">
        <v>162</v>
      </c>
    </row>
    <row r="166" s="14" customFormat="1">
      <c r="A166" s="14"/>
      <c r="B166" s="258"/>
      <c r="C166" s="259"/>
      <c r="D166" s="240" t="s">
        <v>181</v>
      </c>
      <c r="E166" s="260" t="s">
        <v>1</v>
      </c>
      <c r="F166" s="261" t="s">
        <v>82</v>
      </c>
      <c r="G166" s="259"/>
      <c r="H166" s="262">
        <v>0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8" t="s">
        <v>181</v>
      </c>
      <c r="AU166" s="268" t="s">
        <v>91</v>
      </c>
      <c r="AV166" s="14" t="s">
        <v>91</v>
      </c>
      <c r="AW166" s="14" t="s">
        <v>38</v>
      </c>
      <c r="AX166" s="14" t="s">
        <v>82</v>
      </c>
      <c r="AY166" s="268" t="s">
        <v>162</v>
      </c>
    </row>
    <row r="167" s="13" customFormat="1">
      <c r="A167" s="13"/>
      <c r="B167" s="248"/>
      <c r="C167" s="249"/>
      <c r="D167" s="240" t="s">
        <v>181</v>
      </c>
      <c r="E167" s="250" t="s">
        <v>1</v>
      </c>
      <c r="F167" s="251" t="s">
        <v>932</v>
      </c>
      <c r="G167" s="249"/>
      <c r="H167" s="250" t="s">
        <v>1</v>
      </c>
      <c r="I167" s="252"/>
      <c r="J167" s="249"/>
      <c r="K167" s="249"/>
      <c r="L167" s="253"/>
      <c r="M167" s="254"/>
      <c r="N167" s="255"/>
      <c r="O167" s="255"/>
      <c r="P167" s="255"/>
      <c r="Q167" s="255"/>
      <c r="R167" s="255"/>
      <c r="S167" s="255"/>
      <c r="T167" s="25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7" t="s">
        <v>181</v>
      </c>
      <c r="AU167" s="257" t="s">
        <v>91</v>
      </c>
      <c r="AV167" s="13" t="s">
        <v>89</v>
      </c>
      <c r="AW167" s="13" t="s">
        <v>38</v>
      </c>
      <c r="AX167" s="13" t="s">
        <v>82</v>
      </c>
      <c r="AY167" s="257" t="s">
        <v>162</v>
      </c>
    </row>
    <row r="168" s="14" customFormat="1">
      <c r="A168" s="14"/>
      <c r="B168" s="258"/>
      <c r="C168" s="259"/>
      <c r="D168" s="240" t="s">
        <v>181</v>
      </c>
      <c r="E168" s="260" t="s">
        <v>1</v>
      </c>
      <c r="F168" s="261" t="s">
        <v>953</v>
      </c>
      <c r="G168" s="259"/>
      <c r="H168" s="262">
        <v>804.70000000000005</v>
      </c>
      <c r="I168" s="263"/>
      <c r="J168" s="259"/>
      <c r="K168" s="259"/>
      <c r="L168" s="264"/>
      <c r="M168" s="265"/>
      <c r="N168" s="266"/>
      <c r="O168" s="266"/>
      <c r="P168" s="266"/>
      <c r="Q168" s="266"/>
      <c r="R168" s="266"/>
      <c r="S168" s="266"/>
      <c r="T168" s="267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8" t="s">
        <v>181</v>
      </c>
      <c r="AU168" s="268" t="s">
        <v>91</v>
      </c>
      <c r="AV168" s="14" t="s">
        <v>91</v>
      </c>
      <c r="AW168" s="14" t="s">
        <v>38</v>
      </c>
      <c r="AX168" s="14" t="s">
        <v>82</v>
      </c>
      <c r="AY168" s="268" t="s">
        <v>162</v>
      </c>
    </row>
    <row r="169" s="14" customFormat="1">
      <c r="A169" s="14"/>
      <c r="B169" s="258"/>
      <c r="C169" s="259"/>
      <c r="D169" s="240" t="s">
        <v>181</v>
      </c>
      <c r="E169" s="260" t="s">
        <v>1</v>
      </c>
      <c r="F169" s="261" t="s">
        <v>954</v>
      </c>
      <c r="G169" s="259"/>
      <c r="H169" s="262">
        <v>327.69999999999999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181</v>
      </c>
      <c r="AU169" s="268" t="s">
        <v>91</v>
      </c>
      <c r="AV169" s="14" t="s">
        <v>91</v>
      </c>
      <c r="AW169" s="14" t="s">
        <v>38</v>
      </c>
      <c r="AX169" s="14" t="s">
        <v>82</v>
      </c>
      <c r="AY169" s="268" t="s">
        <v>162</v>
      </c>
    </row>
    <row r="170" s="16" customFormat="1">
      <c r="A170" s="16"/>
      <c r="B170" s="290"/>
      <c r="C170" s="291"/>
      <c r="D170" s="240" t="s">
        <v>181</v>
      </c>
      <c r="E170" s="292" t="s">
        <v>1</v>
      </c>
      <c r="F170" s="293" t="s">
        <v>372</v>
      </c>
      <c r="G170" s="291"/>
      <c r="H170" s="294">
        <v>1132.4000000000001</v>
      </c>
      <c r="I170" s="295"/>
      <c r="J170" s="291"/>
      <c r="K170" s="291"/>
      <c r="L170" s="296"/>
      <c r="M170" s="297"/>
      <c r="N170" s="298"/>
      <c r="O170" s="298"/>
      <c r="P170" s="298"/>
      <c r="Q170" s="298"/>
      <c r="R170" s="298"/>
      <c r="S170" s="298"/>
      <c r="T170" s="299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300" t="s">
        <v>181</v>
      </c>
      <c r="AU170" s="300" t="s">
        <v>91</v>
      </c>
      <c r="AV170" s="16" t="s">
        <v>187</v>
      </c>
      <c r="AW170" s="16" t="s">
        <v>38</v>
      </c>
      <c r="AX170" s="16" t="s">
        <v>82</v>
      </c>
      <c r="AY170" s="300" t="s">
        <v>162</v>
      </c>
    </row>
    <row r="171" s="13" customFormat="1">
      <c r="A171" s="13"/>
      <c r="B171" s="248"/>
      <c r="C171" s="249"/>
      <c r="D171" s="240" t="s">
        <v>181</v>
      </c>
      <c r="E171" s="250" t="s">
        <v>1</v>
      </c>
      <c r="F171" s="251" t="s">
        <v>940</v>
      </c>
      <c r="G171" s="249"/>
      <c r="H171" s="250" t="s">
        <v>1</v>
      </c>
      <c r="I171" s="252"/>
      <c r="J171" s="249"/>
      <c r="K171" s="249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181</v>
      </c>
      <c r="AU171" s="257" t="s">
        <v>91</v>
      </c>
      <c r="AV171" s="13" t="s">
        <v>89</v>
      </c>
      <c r="AW171" s="13" t="s">
        <v>38</v>
      </c>
      <c r="AX171" s="13" t="s">
        <v>82</v>
      </c>
      <c r="AY171" s="257" t="s">
        <v>162</v>
      </c>
    </row>
    <row r="172" s="14" customFormat="1">
      <c r="A172" s="14"/>
      <c r="B172" s="258"/>
      <c r="C172" s="259"/>
      <c r="D172" s="240" t="s">
        <v>181</v>
      </c>
      <c r="E172" s="260" t="s">
        <v>1</v>
      </c>
      <c r="F172" s="261" t="s">
        <v>955</v>
      </c>
      <c r="G172" s="259"/>
      <c r="H172" s="262">
        <v>272.55000000000001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181</v>
      </c>
      <c r="AU172" s="268" t="s">
        <v>91</v>
      </c>
      <c r="AV172" s="14" t="s">
        <v>91</v>
      </c>
      <c r="AW172" s="14" t="s">
        <v>38</v>
      </c>
      <c r="AX172" s="14" t="s">
        <v>82</v>
      </c>
      <c r="AY172" s="268" t="s">
        <v>162</v>
      </c>
    </row>
    <row r="173" s="14" customFormat="1">
      <c r="A173" s="14"/>
      <c r="B173" s="258"/>
      <c r="C173" s="259"/>
      <c r="D173" s="240" t="s">
        <v>181</v>
      </c>
      <c r="E173" s="260" t="s">
        <v>1</v>
      </c>
      <c r="F173" s="261" t="s">
        <v>956</v>
      </c>
      <c r="G173" s="259"/>
      <c r="H173" s="262">
        <v>98.310000000000002</v>
      </c>
      <c r="I173" s="263"/>
      <c r="J173" s="259"/>
      <c r="K173" s="259"/>
      <c r="L173" s="264"/>
      <c r="M173" s="265"/>
      <c r="N173" s="266"/>
      <c r="O173" s="266"/>
      <c r="P173" s="266"/>
      <c r="Q173" s="266"/>
      <c r="R173" s="266"/>
      <c r="S173" s="266"/>
      <c r="T173" s="26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181</v>
      </c>
      <c r="AU173" s="268" t="s">
        <v>91</v>
      </c>
      <c r="AV173" s="14" t="s">
        <v>91</v>
      </c>
      <c r="AW173" s="14" t="s">
        <v>38</v>
      </c>
      <c r="AX173" s="14" t="s">
        <v>82</v>
      </c>
      <c r="AY173" s="268" t="s">
        <v>162</v>
      </c>
    </row>
    <row r="174" s="16" customFormat="1">
      <c r="A174" s="16"/>
      <c r="B174" s="290"/>
      <c r="C174" s="291"/>
      <c r="D174" s="240" t="s">
        <v>181</v>
      </c>
      <c r="E174" s="292" t="s">
        <v>1</v>
      </c>
      <c r="F174" s="293" t="s">
        <v>372</v>
      </c>
      <c r="G174" s="291"/>
      <c r="H174" s="294">
        <v>370.86000000000001</v>
      </c>
      <c r="I174" s="295"/>
      <c r="J174" s="291"/>
      <c r="K174" s="291"/>
      <c r="L174" s="296"/>
      <c r="M174" s="297"/>
      <c r="N174" s="298"/>
      <c r="O174" s="298"/>
      <c r="P174" s="298"/>
      <c r="Q174" s="298"/>
      <c r="R174" s="298"/>
      <c r="S174" s="298"/>
      <c r="T174" s="299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300" t="s">
        <v>181</v>
      </c>
      <c r="AU174" s="300" t="s">
        <v>91</v>
      </c>
      <c r="AV174" s="16" t="s">
        <v>187</v>
      </c>
      <c r="AW174" s="16" t="s">
        <v>38</v>
      </c>
      <c r="AX174" s="16" t="s">
        <v>82</v>
      </c>
      <c r="AY174" s="300" t="s">
        <v>162</v>
      </c>
    </row>
    <row r="175" s="15" customFormat="1">
      <c r="A175" s="15"/>
      <c r="B175" s="269"/>
      <c r="C175" s="270"/>
      <c r="D175" s="240" t="s">
        <v>181</v>
      </c>
      <c r="E175" s="271" t="s">
        <v>1</v>
      </c>
      <c r="F175" s="272" t="s">
        <v>186</v>
      </c>
      <c r="G175" s="270"/>
      <c r="H175" s="273">
        <v>1503.26</v>
      </c>
      <c r="I175" s="274"/>
      <c r="J175" s="270"/>
      <c r="K175" s="270"/>
      <c r="L175" s="275"/>
      <c r="M175" s="276"/>
      <c r="N175" s="277"/>
      <c r="O175" s="277"/>
      <c r="P175" s="277"/>
      <c r="Q175" s="277"/>
      <c r="R175" s="277"/>
      <c r="S175" s="277"/>
      <c r="T175" s="27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9" t="s">
        <v>181</v>
      </c>
      <c r="AU175" s="279" t="s">
        <v>91</v>
      </c>
      <c r="AV175" s="15" t="s">
        <v>168</v>
      </c>
      <c r="AW175" s="15" t="s">
        <v>38</v>
      </c>
      <c r="AX175" s="15" t="s">
        <v>89</v>
      </c>
      <c r="AY175" s="279" t="s">
        <v>162</v>
      </c>
    </row>
    <row r="176" s="2" customFormat="1" ht="16.5" customHeight="1">
      <c r="A176" s="39"/>
      <c r="B176" s="40"/>
      <c r="C176" s="280" t="s">
        <v>225</v>
      </c>
      <c r="D176" s="280" t="s">
        <v>210</v>
      </c>
      <c r="E176" s="281" t="s">
        <v>957</v>
      </c>
      <c r="F176" s="282" t="s">
        <v>958</v>
      </c>
      <c r="G176" s="283" t="s">
        <v>213</v>
      </c>
      <c r="H176" s="284">
        <v>10</v>
      </c>
      <c r="I176" s="285"/>
      <c r="J176" s="286">
        <f>ROUND(I176*H176,2)</f>
        <v>0</v>
      </c>
      <c r="K176" s="282" t="s">
        <v>1</v>
      </c>
      <c r="L176" s="287"/>
      <c r="M176" s="288" t="s">
        <v>1</v>
      </c>
      <c r="N176" s="289" t="s">
        <v>47</v>
      </c>
      <c r="O176" s="92"/>
      <c r="P176" s="236">
        <f>O176*H176</f>
        <v>0</v>
      </c>
      <c r="Q176" s="236">
        <v>0.11323999999999999</v>
      </c>
      <c r="R176" s="236">
        <f>Q176*H176</f>
        <v>1.1323999999999999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214</v>
      </c>
      <c r="AT176" s="238" t="s">
        <v>210</v>
      </c>
      <c r="AU176" s="238" t="s">
        <v>91</v>
      </c>
      <c r="AY176" s="18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89</v>
      </c>
      <c r="BK176" s="239">
        <f>ROUND(I176*H176,2)</f>
        <v>0</v>
      </c>
      <c r="BL176" s="18" t="s">
        <v>168</v>
      </c>
      <c r="BM176" s="238" t="s">
        <v>959</v>
      </c>
    </row>
    <row r="177" s="2" customFormat="1" ht="16.5" customHeight="1">
      <c r="A177" s="39"/>
      <c r="B177" s="40"/>
      <c r="C177" s="280" t="s">
        <v>214</v>
      </c>
      <c r="D177" s="280" t="s">
        <v>210</v>
      </c>
      <c r="E177" s="281" t="s">
        <v>960</v>
      </c>
      <c r="F177" s="282" t="s">
        <v>961</v>
      </c>
      <c r="G177" s="283" t="s">
        <v>213</v>
      </c>
      <c r="H177" s="284">
        <v>3</v>
      </c>
      <c r="I177" s="285"/>
      <c r="J177" s="286">
        <f>ROUND(I177*H177,2)</f>
        <v>0</v>
      </c>
      <c r="K177" s="282" t="s">
        <v>1</v>
      </c>
      <c r="L177" s="287"/>
      <c r="M177" s="288" t="s">
        <v>1</v>
      </c>
      <c r="N177" s="289" t="s">
        <v>47</v>
      </c>
      <c r="O177" s="92"/>
      <c r="P177" s="236">
        <f>O177*H177</f>
        <v>0</v>
      </c>
      <c r="Q177" s="236">
        <v>0.12361999999999999</v>
      </c>
      <c r="R177" s="236">
        <f>Q177*H177</f>
        <v>0.37085999999999997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214</v>
      </c>
      <c r="AT177" s="238" t="s">
        <v>210</v>
      </c>
      <c r="AU177" s="238" t="s">
        <v>91</v>
      </c>
      <c r="AY177" s="18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89</v>
      </c>
      <c r="BK177" s="239">
        <f>ROUND(I177*H177,2)</f>
        <v>0</v>
      </c>
      <c r="BL177" s="18" t="s">
        <v>168</v>
      </c>
      <c r="BM177" s="238" t="s">
        <v>962</v>
      </c>
    </row>
    <row r="178" s="2" customFormat="1" ht="16.5" customHeight="1">
      <c r="A178" s="39"/>
      <c r="B178" s="40"/>
      <c r="C178" s="227" t="s">
        <v>237</v>
      </c>
      <c r="D178" s="227" t="s">
        <v>164</v>
      </c>
      <c r="E178" s="228" t="s">
        <v>217</v>
      </c>
      <c r="F178" s="229" t="s">
        <v>218</v>
      </c>
      <c r="G178" s="230" t="s">
        <v>213</v>
      </c>
      <c r="H178" s="231">
        <v>81</v>
      </c>
      <c r="I178" s="232"/>
      <c r="J178" s="233">
        <f>ROUND(I178*H178,2)</f>
        <v>0</v>
      </c>
      <c r="K178" s="229" t="s">
        <v>174</v>
      </c>
      <c r="L178" s="45"/>
      <c r="M178" s="234" t="s">
        <v>1</v>
      </c>
      <c r="N178" s="235" t="s">
        <v>47</v>
      </c>
      <c r="O178" s="92"/>
      <c r="P178" s="236">
        <f>O178*H178</f>
        <v>0</v>
      </c>
      <c r="Q178" s="236">
        <v>0.0083199999999999993</v>
      </c>
      <c r="R178" s="236">
        <f>Q178*H178</f>
        <v>0.67391999999999996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168</v>
      </c>
      <c r="AT178" s="238" t="s">
        <v>164</v>
      </c>
      <c r="AU178" s="238" t="s">
        <v>91</v>
      </c>
      <c r="AY178" s="18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89</v>
      </c>
      <c r="BK178" s="239">
        <f>ROUND(I178*H178,2)</f>
        <v>0</v>
      </c>
      <c r="BL178" s="18" t="s">
        <v>168</v>
      </c>
      <c r="BM178" s="238" t="s">
        <v>963</v>
      </c>
    </row>
    <row r="179" s="2" customFormat="1">
      <c r="A179" s="39"/>
      <c r="B179" s="40"/>
      <c r="C179" s="41"/>
      <c r="D179" s="240" t="s">
        <v>170</v>
      </c>
      <c r="E179" s="41"/>
      <c r="F179" s="241" t="s">
        <v>220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170</v>
      </c>
      <c r="AU179" s="18" t="s">
        <v>91</v>
      </c>
    </row>
    <row r="180" s="2" customFormat="1">
      <c r="A180" s="39"/>
      <c r="B180" s="40"/>
      <c r="C180" s="41"/>
      <c r="D180" s="245" t="s">
        <v>177</v>
      </c>
      <c r="E180" s="41"/>
      <c r="F180" s="246" t="s">
        <v>221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177</v>
      </c>
      <c r="AU180" s="18" t="s">
        <v>91</v>
      </c>
    </row>
    <row r="181" s="2" customFormat="1">
      <c r="A181" s="39"/>
      <c r="B181" s="40"/>
      <c r="C181" s="41"/>
      <c r="D181" s="240" t="s">
        <v>179</v>
      </c>
      <c r="E181" s="41"/>
      <c r="F181" s="247" t="s">
        <v>964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179</v>
      </c>
      <c r="AU181" s="18" t="s">
        <v>91</v>
      </c>
    </row>
    <row r="182" s="13" customFormat="1">
      <c r="A182" s="13"/>
      <c r="B182" s="248"/>
      <c r="C182" s="249"/>
      <c r="D182" s="240" t="s">
        <v>181</v>
      </c>
      <c r="E182" s="250" t="s">
        <v>1</v>
      </c>
      <c r="F182" s="251" t="s">
        <v>206</v>
      </c>
      <c r="G182" s="249"/>
      <c r="H182" s="250" t="s">
        <v>1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181</v>
      </c>
      <c r="AU182" s="257" t="s">
        <v>91</v>
      </c>
      <c r="AV182" s="13" t="s">
        <v>89</v>
      </c>
      <c r="AW182" s="13" t="s">
        <v>38</v>
      </c>
      <c r="AX182" s="13" t="s">
        <v>82</v>
      </c>
      <c r="AY182" s="257" t="s">
        <v>162</v>
      </c>
    </row>
    <row r="183" s="13" customFormat="1">
      <c r="A183" s="13"/>
      <c r="B183" s="248"/>
      <c r="C183" s="249"/>
      <c r="D183" s="240" t="s">
        <v>181</v>
      </c>
      <c r="E183" s="250" t="s">
        <v>1</v>
      </c>
      <c r="F183" s="251" t="s">
        <v>223</v>
      </c>
      <c r="G183" s="249"/>
      <c r="H183" s="250" t="s">
        <v>1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181</v>
      </c>
      <c r="AU183" s="257" t="s">
        <v>91</v>
      </c>
      <c r="AV183" s="13" t="s">
        <v>89</v>
      </c>
      <c r="AW183" s="13" t="s">
        <v>38</v>
      </c>
      <c r="AX183" s="13" t="s">
        <v>82</v>
      </c>
      <c r="AY183" s="257" t="s">
        <v>162</v>
      </c>
    </row>
    <row r="184" s="14" customFormat="1">
      <c r="A184" s="14"/>
      <c r="B184" s="258"/>
      <c r="C184" s="259"/>
      <c r="D184" s="240" t="s">
        <v>181</v>
      </c>
      <c r="E184" s="260" t="s">
        <v>1</v>
      </c>
      <c r="F184" s="261" t="s">
        <v>965</v>
      </c>
      <c r="G184" s="259"/>
      <c r="H184" s="262">
        <v>60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181</v>
      </c>
      <c r="AU184" s="268" t="s">
        <v>91</v>
      </c>
      <c r="AV184" s="14" t="s">
        <v>91</v>
      </c>
      <c r="AW184" s="14" t="s">
        <v>38</v>
      </c>
      <c r="AX184" s="14" t="s">
        <v>82</v>
      </c>
      <c r="AY184" s="268" t="s">
        <v>162</v>
      </c>
    </row>
    <row r="185" s="14" customFormat="1">
      <c r="A185" s="14"/>
      <c r="B185" s="258"/>
      <c r="C185" s="259"/>
      <c r="D185" s="240" t="s">
        <v>181</v>
      </c>
      <c r="E185" s="260" t="s">
        <v>1</v>
      </c>
      <c r="F185" s="261" t="s">
        <v>966</v>
      </c>
      <c r="G185" s="259"/>
      <c r="H185" s="262">
        <v>21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8" t="s">
        <v>181</v>
      </c>
      <c r="AU185" s="268" t="s">
        <v>91</v>
      </c>
      <c r="AV185" s="14" t="s">
        <v>91</v>
      </c>
      <c r="AW185" s="14" t="s">
        <v>38</v>
      </c>
      <c r="AX185" s="14" t="s">
        <v>82</v>
      </c>
      <c r="AY185" s="268" t="s">
        <v>162</v>
      </c>
    </row>
    <row r="186" s="15" customFormat="1">
      <c r="A186" s="15"/>
      <c r="B186" s="269"/>
      <c r="C186" s="270"/>
      <c r="D186" s="240" t="s">
        <v>181</v>
      </c>
      <c r="E186" s="271" t="s">
        <v>1</v>
      </c>
      <c r="F186" s="272" t="s">
        <v>186</v>
      </c>
      <c r="G186" s="270"/>
      <c r="H186" s="273">
        <v>81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9" t="s">
        <v>181</v>
      </c>
      <c r="AU186" s="279" t="s">
        <v>91</v>
      </c>
      <c r="AV186" s="15" t="s">
        <v>168</v>
      </c>
      <c r="AW186" s="15" t="s">
        <v>38</v>
      </c>
      <c r="AX186" s="15" t="s">
        <v>89</v>
      </c>
      <c r="AY186" s="279" t="s">
        <v>162</v>
      </c>
    </row>
    <row r="187" s="2" customFormat="1" ht="16.5" customHeight="1">
      <c r="A187" s="39"/>
      <c r="B187" s="40"/>
      <c r="C187" s="227" t="s">
        <v>244</v>
      </c>
      <c r="D187" s="227" t="s">
        <v>164</v>
      </c>
      <c r="E187" s="228" t="s">
        <v>226</v>
      </c>
      <c r="F187" s="229" t="s">
        <v>227</v>
      </c>
      <c r="G187" s="230" t="s">
        <v>173</v>
      </c>
      <c r="H187" s="231">
        <v>156.066</v>
      </c>
      <c r="I187" s="232"/>
      <c r="J187" s="233">
        <f>ROUND(I187*H187,2)</f>
        <v>0</v>
      </c>
      <c r="K187" s="229" t="s">
        <v>174</v>
      </c>
      <c r="L187" s="45"/>
      <c r="M187" s="234" t="s">
        <v>1</v>
      </c>
      <c r="N187" s="235" t="s">
        <v>47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168</v>
      </c>
      <c r="AT187" s="238" t="s">
        <v>164</v>
      </c>
      <c r="AU187" s="238" t="s">
        <v>91</v>
      </c>
      <c r="AY187" s="18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89</v>
      </c>
      <c r="BK187" s="239">
        <f>ROUND(I187*H187,2)</f>
        <v>0</v>
      </c>
      <c r="BL187" s="18" t="s">
        <v>168</v>
      </c>
      <c r="BM187" s="238" t="s">
        <v>967</v>
      </c>
    </row>
    <row r="188" s="2" customFormat="1">
      <c r="A188" s="39"/>
      <c r="B188" s="40"/>
      <c r="C188" s="41"/>
      <c r="D188" s="240" t="s">
        <v>170</v>
      </c>
      <c r="E188" s="41"/>
      <c r="F188" s="241" t="s">
        <v>227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170</v>
      </c>
      <c r="AU188" s="18" t="s">
        <v>91</v>
      </c>
    </row>
    <row r="189" s="2" customFormat="1">
      <c r="A189" s="39"/>
      <c r="B189" s="40"/>
      <c r="C189" s="41"/>
      <c r="D189" s="245" t="s">
        <v>177</v>
      </c>
      <c r="E189" s="41"/>
      <c r="F189" s="246" t="s">
        <v>229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177</v>
      </c>
      <c r="AU189" s="18" t="s">
        <v>91</v>
      </c>
    </row>
    <row r="190" s="14" customFormat="1">
      <c r="A190" s="14"/>
      <c r="B190" s="258"/>
      <c r="C190" s="259"/>
      <c r="D190" s="240" t="s">
        <v>181</v>
      </c>
      <c r="E190" s="260" t="s">
        <v>1</v>
      </c>
      <c r="F190" s="261" t="s">
        <v>968</v>
      </c>
      <c r="G190" s="259"/>
      <c r="H190" s="262">
        <v>156.066</v>
      </c>
      <c r="I190" s="263"/>
      <c r="J190" s="259"/>
      <c r="K190" s="259"/>
      <c r="L190" s="264"/>
      <c r="M190" s="265"/>
      <c r="N190" s="266"/>
      <c r="O190" s="266"/>
      <c r="P190" s="266"/>
      <c r="Q190" s="266"/>
      <c r="R190" s="266"/>
      <c r="S190" s="266"/>
      <c r="T190" s="26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8" t="s">
        <v>181</v>
      </c>
      <c r="AU190" s="268" t="s">
        <v>91</v>
      </c>
      <c r="AV190" s="14" t="s">
        <v>91</v>
      </c>
      <c r="AW190" s="14" t="s">
        <v>38</v>
      </c>
      <c r="AX190" s="14" t="s">
        <v>89</v>
      </c>
      <c r="AY190" s="268" t="s">
        <v>162</v>
      </c>
    </row>
    <row r="191" s="2" customFormat="1" ht="16.5" customHeight="1">
      <c r="A191" s="39"/>
      <c r="B191" s="40"/>
      <c r="C191" s="227" t="s">
        <v>253</v>
      </c>
      <c r="D191" s="227" t="s">
        <v>164</v>
      </c>
      <c r="E191" s="228" t="s">
        <v>969</v>
      </c>
      <c r="F191" s="229" t="s">
        <v>970</v>
      </c>
      <c r="G191" s="230" t="s">
        <v>173</v>
      </c>
      <c r="H191" s="231">
        <v>156.066</v>
      </c>
      <c r="I191" s="232"/>
      <c r="J191" s="233">
        <f>ROUND(I191*H191,2)</f>
        <v>0</v>
      </c>
      <c r="K191" s="229" t="s">
        <v>174</v>
      </c>
      <c r="L191" s="45"/>
      <c r="M191" s="234" t="s">
        <v>1</v>
      </c>
      <c r="N191" s="235" t="s">
        <v>47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168</v>
      </c>
      <c r="AT191" s="238" t="s">
        <v>164</v>
      </c>
      <c r="AU191" s="238" t="s">
        <v>91</v>
      </c>
      <c r="AY191" s="18" t="s">
        <v>162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89</v>
      </c>
      <c r="BK191" s="239">
        <f>ROUND(I191*H191,2)</f>
        <v>0</v>
      </c>
      <c r="BL191" s="18" t="s">
        <v>168</v>
      </c>
      <c r="BM191" s="238" t="s">
        <v>971</v>
      </c>
    </row>
    <row r="192" s="2" customFormat="1">
      <c r="A192" s="39"/>
      <c r="B192" s="40"/>
      <c r="C192" s="41"/>
      <c r="D192" s="240" t="s">
        <v>170</v>
      </c>
      <c r="E192" s="41"/>
      <c r="F192" s="241" t="s">
        <v>972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170</v>
      </c>
      <c r="AU192" s="18" t="s">
        <v>91</v>
      </c>
    </row>
    <row r="193" s="2" customFormat="1">
      <c r="A193" s="39"/>
      <c r="B193" s="40"/>
      <c r="C193" s="41"/>
      <c r="D193" s="245" t="s">
        <v>177</v>
      </c>
      <c r="E193" s="41"/>
      <c r="F193" s="246" t="s">
        <v>973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177</v>
      </c>
      <c r="AU193" s="18" t="s">
        <v>91</v>
      </c>
    </row>
    <row r="194" s="2" customFormat="1" ht="16.5" customHeight="1">
      <c r="A194" s="39"/>
      <c r="B194" s="40"/>
      <c r="C194" s="227" t="s">
        <v>260</v>
      </c>
      <c r="D194" s="227" t="s">
        <v>164</v>
      </c>
      <c r="E194" s="228" t="s">
        <v>974</v>
      </c>
      <c r="F194" s="229" t="s">
        <v>975</v>
      </c>
      <c r="G194" s="230" t="s">
        <v>173</v>
      </c>
      <c r="H194" s="231">
        <v>15.606999999999999</v>
      </c>
      <c r="I194" s="232"/>
      <c r="J194" s="233">
        <f>ROUND(I194*H194,2)</f>
        <v>0</v>
      </c>
      <c r="K194" s="229" t="s">
        <v>174</v>
      </c>
      <c r="L194" s="45"/>
      <c r="M194" s="234" t="s">
        <v>1</v>
      </c>
      <c r="N194" s="235" t="s">
        <v>47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168</v>
      </c>
      <c r="AT194" s="238" t="s">
        <v>164</v>
      </c>
      <c r="AU194" s="238" t="s">
        <v>91</v>
      </c>
      <c r="AY194" s="18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89</v>
      </c>
      <c r="BK194" s="239">
        <f>ROUND(I194*H194,2)</f>
        <v>0</v>
      </c>
      <c r="BL194" s="18" t="s">
        <v>168</v>
      </c>
      <c r="BM194" s="238" t="s">
        <v>976</v>
      </c>
    </row>
    <row r="195" s="2" customFormat="1">
      <c r="A195" s="39"/>
      <c r="B195" s="40"/>
      <c r="C195" s="41"/>
      <c r="D195" s="240" t="s">
        <v>170</v>
      </c>
      <c r="E195" s="41"/>
      <c r="F195" s="241" t="s">
        <v>977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170</v>
      </c>
      <c r="AU195" s="18" t="s">
        <v>91</v>
      </c>
    </row>
    <row r="196" s="2" customFormat="1">
      <c r="A196" s="39"/>
      <c r="B196" s="40"/>
      <c r="C196" s="41"/>
      <c r="D196" s="245" t="s">
        <v>177</v>
      </c>
      <c r="E196" s="41"/>
      <c r="F196" s="246" t="s">
        <v>978</v>
      </c>
      <c r="G196" s="41"/>
      <c r="H196" s="41"/>
      <c r="I196" s="242"/>
      <c r="J196" s="41"/>
      <c r="K196" s="41"/>
      <c r="L196" s="45"/>
      <c r="M196" s="243"/>
      <c r="N196" s="24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177</v>
      </c>
      <c r="AU196" s="18" t="s">
        <v>91</v>
      </c>
    </row>
    <row r="197" s="2" customFormat="1">
      <c r="A197" s="39"/>
      <c r="B197" s="40"/>
      <c r="C197" s="41"/>
      <c r="D197" s="240" t="s">
        <v>179</v>
      </c>
      <c r="E197" s="41"/>
      <c r="F197" s="247" t="s">
        <v>979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179</v>
      </c>
      <c r="AU197" s="18" t="s">
        <v>91</v>
      </c>
    </row>
    <row r="198" s="13" customFormat="1">
      <c r="A198" s="13"/>
      <c r="B198" s="248"/>
      <c r="C198" s="249"/>
      <c r="D198" s="240" t="s">
        <v>181</v>
      </c>
      <c r="E198" s="250" t="s">
        <v>1</v>
      </c>
      <c r="F198" s="251" t="s">
        <v>980</v>
      </c>
      <c r="G198" s="249"/>
      <c r="H198" s="250" t="s">
        <v>1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181</v>
      </c>
      <c r="AU198" s="257" t="s">
        <v>91</v>
      </c>
      <c r="AV198" s="13" t="s">
        <v>89</v>
      </c>
      <c r="AW198" s="13" t="s">
        <v>38</v>
      </c>
      <c r="AX198" s="13" t="s">
        <v>82</v>
      </c>
      <c r="AY198" s="257" t="s">
        <v>162</v>
      </c>
    </row>
    <row r="199" s="14" customFormat="1">
      <c r="A199" s="14"/>
      <c r="B199" s="258"/>
      <c r="C199" s="259"/>
      <c r="D199" s="240" t="s">
        <v>181</v>
      </c>
      <c r="E199" s="260" t="s">
        <v>1</v>
      </c>
      <c r="F199" s="261" t="s">
        <v>981</v>
      </c>
      <c r="G199" s="259"/>
      <c r="H199" s="262">
        <v>15.606999999999999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181</v>
      </c>
      <c r="AU199" s="268" t="s">
        <v>91</v>
      </c>
      <c r="AV199" s="14" t="s">
        <v>91</v>
      </c>
      <c r="AW199" s="14" t="s">
        <v>38</v>
      </c>
      <c r="AX199" s="14" t="s">
        <v>89</v>
      </c>
      <c r="AY199" s="268" t="s">
        <v>162</v>
      </c>
    </row>
    <row r="200" s="2" customFormat="1" ht="16.5" customHeight="1">
      <c r="A200" s="39"/>
      <c r="B200" s="40"/>
      <c r="C200" s="227" t="s">
        <v>271</v>
      </c>
      <c r="D200" s="227" t="s">
        <v>164</v>
      </c>
      <c r="E200" s="228" t="s">
        <v>230</v>
      </c>
      <c r="F200" s="229" t="s">
        <v>231</v>
      </c>
      <c r="G200" s="230" t="s">
        <v>173</v>
      </c>
      <c r="H200" s="231">
        <v>1.028</v>
      </c>
      <c r="I200" s="232"/>
      <c r="J200" s="233">
        <f>ROUND(I200*H200,2)</f>
        <v>0</v>
      </c>
      <c r="K200" s="229" t="s">
        <v>174</v>
      </c>
      <c r="L200" s="45"/>
      <c r="M200" s="234" t="s">
        <v>1</v>
      </c>
      <c r="N200" s="235" t="s">
        <v>47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168</v>
      </c>
      <c r="AT200" s="238" t="s">
        <v>164</v>
      </c>
      <c r="AU200" s="238" t="s">
        <v>91</v>
      </c>
      <c r="AY200" s="18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89</v>
      </c>
      <c r="BK200" s="239">
        <f>ROUND(I200*H200,2)</f>
        <v>0</v>
      </c>
      <c r="BL200" s="18" t="s">
        <v>168</v>
      </c>
      <c r="BM200" s="238" t="s">
        <v>982</v>
      </c>
    </row>
    <row r="201" s="2" customFormat="1">
      <c r="A201" s="39"/>
      <c r="B201" s="40"/>
      <c r="C201" s="41"/>
      <c r="D201" s="240" t="s">
        <v>170</v>
      </c>
      <c r="E201" s="41"/>
      <c r="F201" s="241" t="s">
        <v>233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170</v>
      </c>
      <c r="AU201" s="18" t="s">
        <v>91</v>
      </c>
    </row>
    <row r="202" s="2" customFormat="1">
      <c r="A202" s="39"/>
      <c r="B202" s="40"/>
      <c r="C202" s="41"/>
      <c r="D202" s="245" t="s">
        <v>177</v>
      </c>
      <c r="E202" s="41"/>
      <c r="F202" s="246" t="s">
        <v>234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177</v>
      </c>
      <c r="AU202" s="18" t="s">
        <v>91</v>
      </c>
    </row>
    <row r="203" s="13" customFormat="1">
      <c r="A203" s="13"/>
      <c r="B203" s="248"/>
      <c r="C203" s="249"/>
      <c r="D203" s="240" t="s">
        <v>181</v>
      </c>
      <c r="E203" s="250" t="s">
        <v>1</v>
      </c>
      <c r="F203" s="251" t="s">
        <v>235</v>
      </c>
      <c r="G203" s="249"/>
      <c r="H203" s="250" t="s">
        <v>1</v>
      </c>
      <c r="I203" s="252"/>
      <c r="J203" s="249"/>
      <c r="K203" s="249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181</v>
      </c>
      <c r="AU203" s="257" t="s">
        <v>91</v>
      </c>
      <c r="AV203" s="13" t="s">
        <v>89</v>
      </c>
      <c r="AW203" s="13" t="s">
        <v>38</v>
      </c>
      <c r="AX203" s="13" t="s">
        <v>82</v>
      </c>
      <c r="AY203" s="257" t="s">
        <v>162</v>
      </c>
    </row>
    <row r="204" s="14" customFormat="1">
      <c r="A204" s="14"/>
      <c r="B204" s="258"/>
      <c r="C204" s="259"/>
      <c r="D204" s="240" t="s">
        <v>181</v>
      </c>
      <c r="E204" s="260" t="s">
        <v>1</v>
      </c>
      <c r="F204" s="261" t="s">
        <v>983</v>
      </c>
      <c r="G204" s="259"/>
      <c r="H204" s="262">
        <v>0.81599999999999995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181</v>
      </c>
      <c r="AU204" s="268" t="s">
        <v>91</v>
      </c>
      <c r="AV204" s="14" t="s">
        <v>91</v>
      </c>
      <c r="AW204" s="14" t="s">
        <v>38</v>
      </c>
      <c r="AX204" s="14" t="s">
        <v>82</v>
      </c>
      <c r="AY204" s="268" t="s">
        <v>162</v>
      </c>
    </row>
    <row r="205" s="14" customFormat="1">
      <c r="A205" s="14"/>
      <c r="B205" s="258"/>
      <c r="C205" s="259"/>
      <c r="D205" s="240" t="s">
        <v>181</v>
      </c>
      <c r="E205" s="260" t="s">
        <v>1</v>
      </c>
      <c r="F205" s="261" t="s">
        <v>984</v>
      </c>
      <c r="G205" s="259"/>
      <c r="H205" s="262">
        <v>0.182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181</v>
      </c>
      <c r="AU205" s="268" t="s">
        <v>91</v>
      </c>
      <c r="AV205" s="14" t="s">
        <v>91</v>
      </c>
      <c r="AW205" s="14" t="s">
        <v>38</v>
      </c>
      <c r="AX205" s="14" t="s">
        <v>82</v>
      </c>
      <c r="AY205" s="268" t="s">
        <v>162</v>
      </c>
    </row>
    <row r="206" s="14" customFormat="1">
      <c r="A206" s="14"/>
      <c r="B206" s="258"/>
      <c r="C206" s="259"/>
      <c r="D206" s="240" t="s">
        <v>181</v>
      </c>
      <c r="E206" s="260" t="s">
        <v>1</v>
      </c>
      <c r="F206" s="261" t="s">
        <v>985</v>
      </c>
      <c r="G206" s="259"/>
      <c r="H206" s="262">
        <v>0.029999999999999999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181</v>
      </c>
      <c r="AU206" s="268" t="s">
        <v>91</v>
      </c>
      <c r="AV206" s="14" t="s">
        <v>91</v>
      </c>
      <c r="AW206" s="14" t="s">
        <v>38</v>
      </c>
      <c r="AX206" s="14" t="s">
        <v>82</v>
      </c>
      <c r="AY206" s="268" t="s">
        <v>162</v>
      </c>
    </row>
    <row r="207" s="15" customFormat="1">
      <c r="A207" s="15"/>
      <c r="B207" s="269"/>
      <c r="C207" s="270"/>
      <c r="D207" s="240" t="s">
        <v>181</v>
      </c>
      <c r="E207" s="271" t="s">
        <v>1</v>
      </c>
      <c r="F207" s="272" t="s">
        <v>186</v>
      </c>
      <c r="G207" s="270"/>
      <c r="H207" s="273">
        <v>1.028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181</v>
      </c>
      <c r="AU207" s="279" t="s">
        <v>91</v>
      </c>
      <c r="AV207" s="15" t="s">
        <v>168</v>
      </c>
      <c r="AW207" s="15" t="s">
        <v>38</v>
      </c>
      <c r="AX207" s="15" t="s">
        <v>89</v>
      </c>
      <c r="AY207" s="279" t="s">
        <v>162</v>
      </c>
    </row>
    <row r="208" s="2" customFormat="1" ht="16.5" customHeight="1">
      <c r="A208" s="39"/>
      <c r="B208" s="40"/>
      <c r="C208" s="280" t="s">
        <v>279</v>
      </c>
      <c r="D208" s="280" t="s">
        <v>210</v>
      </c>
      <c r="E208" s="281" t="s">
        <v>238</v>
      </c>
      <c r="F208" s="282" t="s">
        <v>239</v>
      </c>
      <c r="G208" s="283" t="s">
        <v>240</v>
      </c>
      <c r="H208" s="284">
        <v>2.262</v>
      </c>
      <c r="I208" s="285"/>
      <c r="J208" s="286">
        <f>ROUND(I208*H208,2)</f>
        <v>0</v>
      </c>
      <c r="K208" s="282" t="s">
        <v>174</v>
      </c>
      <c r="L208" s="287"/>
      <c r="M208" s="288" t="s">
        <v>1</v>
      </c>
      <c r="N208" s="289" t="s">
        <v>47</v>
      </c>
      <c r="O208" s="92"/>
      <c r="P208" s="236">
        <f>O208*H208</f>
        <v>0</v>
      </c>
      <c r="Q208" s="236">
        <v>1</v>
      </c>
      <c r="R208" s="236">
        <f>Q208*H208</f>
        <v>2.262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214</v>
      </c>
      <c r="AT208" s="238" t="s">
        <v>210</v>
      </c>
      <c r="AU208" s="238" t="s">
        <v>91</v>
      </c>
      <c r="AY208" s="18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89</v>
      </c>
      <c r="BK208" s="239">
        <f>ROUND(I208*H208,2)</f>
        <v>0</v>
      </c>
      <c r="BL208" s="18" t="s">
        <v>168</v>
      </c>
      <c r="BM208" s="238" t="s">
        <v>986</v>
      </c>
    </row>
    <row r="209" s="2" customFormat="1">
      <c r="A209" s="39"/>
      <c r="B209" s="40"/>
      <c r="C209" s="41"/>
      <c r="D209" s="240" t="s">
        <v>170</v>
      </c>
      <c r="E209" s="41"/>
      <c r="F209" s="241" t="s">
        <v>239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170</v>
      </c>
      <c r="AU209" s="18" t="s">
        <v>91</v>
      </c>
    </row>
    <row r="210" s="13" customFormat="1">
      <c r="A210" s="13"/>
      <c r="B210" s="248"/>
      <c r="C210" s="249"/>
      <c r="D210" s="240" t="s">
        <v>181</v>
      </c>
      <c r="E210" s="250" t="s">
        <v>1</v>
      </c>
      <c r="F210" s="251" t="s">
        <v>235</v>
      </c>
      <c r="G210" s="249"/>
      <c r="H210" s="250" t="s">
        <v>1</v>
      </c>
      <c r="I210" s="252"/>
      <c r="J210" s="249"/>
      <c r="K210" s="249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181</v>
      </c>
      <c r="AU210" s="257" t="s">
        <v>91</v>
      </c>
      <c r="AV210" s="13" t="s">
        <v>89</v>
      </c>
      <c r="AW210" s="13" t="s">
        <v>38</v>
      </c>
      <c r="AX210" s="13" t="s">
        <v>82</v>
      </c>
      <c r="AY210" s="257" t="s">
        <v>162</v>
      </c>
    </row>
    <row r="211" s="14" customFormat="1">
      <c r="A211" s="14"/>
      <c r="B211" s="258"/>
      <c r="C211" s="259"/>
      <c r="D211" s="240" t="s">
        <v>181</v>
      </c>
      <c r="E211" s="260" t="s">
        <v>1</v>
      </c>
      <c r="F211" s="261" t="s">
        <v>987</v>
      </c>
      <c r="G211" s="259"/>
      <c r="H211" s="262">
        <v>2.262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181</v>
      </c>
      <c r="AU211" s="268" t="s">
        <v>91</v>
      </c>
      <c r="AV211" s="14" t="s">
        <v>91</v>
      </c>
      <c r="AW211" s="14" t="s">
        <v>38</v>
      </c>
      <c r="AX211" s="14" t="s">
        <v>89</v>
      </c>
      <c r="AY211" s="268" t="s">
        <v>162</v>
      </c>
    </row>
    <row r="212" s="12" customFormat="1" ht="22.8" customHeight="1">
      <c r="A212" s="12"/>
      <c r="B212" s="211"/>
      <c r="C212" s="212"/>
      <c r="D212" s="213" t="s">
        <v>81</v>
      </c>
      <c r="E212" s="225" t="s">
        <v>91</v>
      </c>
      <c r="F212" s="225" t="s">
        <v>243</v>
      </c>
      <c r="G212" s="212"/>
      <c r="H212" s="212"/>
      <c r="I212" s="215"/>
      <c r="J212" s="226">
        <f>BK212</f>
        <v>0</v>
      </c>
      <c r="K212" s="212"/>
      <c r="L212" s="217"/>
      <c r="M212" s="218"/>
      <c r="N212" s="219"/>
      <c r="O212" s="219"/>
      <c r="P212" s="220">
        <f>SUM(P213:P240)</f>
        <v>0</v>
      </c>
      <c r="Q212" s="219"/>
      <c r="R212" s="220">
        <f>SUM(R213:R240)</f>
        <v>2.1519493000000001</v>
      </c>
      <c r="S212" s="219"/>
      <c r="T212" s="221">
        <f>SUM(T213:T240)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2" t="s">
        <v>89</v>
      </c>
      <c r="AT212" s="223" t="s">
        <v>81</v>
      </c>
      <c r="AU212" s="223" t="s">
        <v>89</v>
      </c>
      <c r="AY212" s="222" t="s">
        <v>162</v>
      </c>
      <c r="BK212" s="224">
        <f>SUM(BK213:BK240)</f>
        <v>0</v>
      </c>
    </row>
    <row r="213" s="2" customFormat="1" ht="16.5" customHeight="1">
      <c r="A213" s="39"/>
      <c r="B213" s="40"/>
      <c r="C213" s="227" t="s">
        <v>8</v>
      </c>
      <c r="D213" s="227" t="s">
        <v>164</v>
      </c>
      <c r="E213" s="228" t="s">
        <v>245</v>
      </c>
      <c r="F213" s="229" t="s">
        <v>246</v>
      </c>
      <c r="G213" s="230" t="s">
        <v>247</v>
      </c>
      <c r="H213" s="231">
        <v>17.140000000000001</v>
      </c>
      <c r="I213" s="232"/>
      <c r="J213" s="233">
        <f>ROUND(I213*H213,2)</f>
        <v>0</v>
      </c>
      <c r="K213" s="229" t="s">
        <v>174</v>
      </c>
      <c r="L213" s="45"/>
      <c r="M213" s="234" t="s">
        <v>1</v>
      </c>
      <c r="N213" s="235" t="s">
        <v>47</v>
      </c>
      <c r="O213" s="92"/>
      <c r="P213" s="236">
        <f>O213*H213</f>
        <v>0</v>
      </c>
      <c r="Q213" s="236">
        <v>0.00033</v>
      </c>
      <c r="R213" s="236">
        <f>Q213*H213</f>
        <v>0.0056562000000000001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168</v>
      </c>
      <c r="AT213" s="238" t="s">
        <v>164</v>
      </c>
      <c r="AU213" s="238" t="s">
        <v>91</v>
      </c>
      <c r="AY213" s="18" t="s">
        <v>162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89</v>
      </c>
      <c r="BK213" s="239">
        <f>ROUND(I213*H213,2)</f>
        <v>0</v>
      </c>
      <c r="BL213" s="18" t="s">
        <v>168</v>
      </c>
      <c r="BM213" s="238" t="s">
        <v>988</v>
      </c>
    </row>
    <row r="214" s="2" customFormat="1">
      <c r="A214" s="39"/>
      <c r="B214" s="40"/>
      <c r="C214" s="41"/>
      <c r="D214" s="240" t="s">
        <v>170</v>
      </c>
      <c r="E214" s="41"/>
      <c r="F214" s="241" t="s">
        <v>249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170</v>
      </c>
      <c r="AU214" s="18" t="s">
        <v>91</v>
      </c>
    </row>
    <row r="215" s="2" customFormat="1">
      <c r="A215" s="39"/>
      <c r="B215" s="40"/>
      <c r="C215" s="41"/>
      <c r="D215" s="245" t="s">
        <v>177</v>
      </c>
      <c r="E215" s="41"/>
      <c r="F215" s="246" t="s">
        <v>250</v>
      </c>
      <c r="G215" s="41"/>
      <c r="H215" s="41"/>
      <c r="I215" s="242"/>
      <c r="J215" s="41"/>
      <c r="K215" s="41"/>
      <c r="L215" s="45"/>
      <c r="M215" s="243"/>
      <c r="N215" s="244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177</v>
      </c>
      <c r="AU215" s="18" t="s">
        <v>91</v>
      </c>
    </row>
    <row r="216" s="13" customFormat="1">
      <c r="A216" s="13"/>
      <c r="B216" s="248"/>
      <c r="C216" s="249"/>
      <c r="D216" s="240" t="s">
        <v>181</v>
      </c>
      <c r="E216" s="250" t="s">
        <v>1</v>
      </c>
      <c r="F216" s="251" t="s">
        <v>251</v>
      </c>
      <c r="G216" s="249"/>
      <c r="H216" s="250" t="s">
        <v>1</v>
      </c>
      <c r="I216" s="252"/>
      <c r="J216" s="249"/>
      <c r="K216" s="249"/>
      <c r="L216" s="253"/>
      <c r="M216" s="254"/>
      <c r="N216" s="255"/>
      <c r="O216" s="255"/>
      <c r="P216" s="255"/>
      <c r="Q216" s="255"/>
      <c r="R216" s="255"/>
      <c r="S216" s="255"/>
      <c r="T216" s="25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7" t="s">
        <v>181</v>
      </c>
      <c r="AU216" s="257" t="s">
        <v>91</v>
      </c>
      <c r="AV216" s="13" t="s">
        <v>89</v>
      </c>
      <c r="AW216" s="13" t="s">
        <v>38</v>
      </c>
      <c r="AX216" s="13" t="s">
        <v>82</v>
      </c>
      <c r="AY216" s="257" t="s">
        <v>162</v>
      </c>
    </row>
    <row r="217" s="14" customFormat="1">
      <c r="A217" s="14"/>
      <c r="B217" s="258"/>
      <c r="C217" s="259"/>
      <c r="D217" s="240" t="s">
        <v>181</v>
      </c>
      <c r="E217" s="260" t="s">
        <v>1</v>
      </c>
      <c r="F217" s="261" t="s">
        <v>989</v>
      </c>
      <c r="G217" s="259"/>
      <c r="H217" s="262">
        <v>13.6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181</v>
      </c>
      <c r="AU217" s="268" t="s">
        <v>91</v>
      </c>
      <c r="AV217" s="14" t="s">
        <v>91</v>
      </c>
      <c r="AW217" s="14" t="s">
        <v>38</v>
      </c>
      <c r="AX217" s="14" t="s">
        <v>82</v>
      </c>
      <c r="AY217" s="268" t="s">
        <v>162</v>
      </c>
    </row>
    <row r="218" s="14" customFormat="1">
      <c r="A218" s="14"/>
      <c r="B218" s="258"/>
      <c r="C218" s="259"/>
      <c r="D218" s="240" t="s">
        <v>181</v>
      </c>
      <c r="E218" s="260" t="s">
        <v>1</v>
      </c>
      <c r="F218" s="261" t="s">
        <v>990</v>
      </c>
      <c r="G218" s="259"/>
      <c r="H218" s="262">
        <v>3.04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8" t="s">
        <v>181</v>
      </c>
      <c r="AU218" s="268" t="s">
        <v>91</v>
      </c>
      <c r="AV218" s="14" t="s">
        <v>91</v>
      </c>
      <c r="AW218" s="14" t="s">
        <v>38</v>
      </c>
      <c r="AX218" s="14" t="s">
        <v>82</v>
      </c>
      <c r="AY218" s="268" t="s">
        <v>162</v>
      </c>
    </row>
    <row r="219" s="14" customFormat="1">
      <c r="A219" s="14"/>
      <c r="B219" s="258"/>
      <c r="C219" s="259"/>
      <c r="D219" s="240" t="s">
        <v>181</v>
      </c>
      <c r="E219" s="260" t="s">
        <v>1</v>
      </c>
      <c r="F219" s="261" t="s">
        <v>991</v>
      </c>
      <c r="G219" s="259"/>
      <c r="H219" s="262">
        <v>0.5</v>
      </c>
      <c r="I219" s="263"/>
      <c r="J219" s="259"/>
      <c r="K219" s="259"/>
      <c r="L219" s="264"/>
      <c r="M219" s="265"/>
      <c r="N219" s="266"/>
      <c r="O219" s="266"/>
      <c r="P219" s="266"/>
      <c r="Q219" s="266"/>
      <c r="R219" s="266"/>
      <c r="S219" s="266"/>
      <c r="T219" s="26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8" t="s">
        <v>181</v>
      </c>
      <c r="AU219" s="268" t="s">
        <v>91</v>
      </c>
      <c r="AV219" s="14" t="s">
        <v>91</v>
      </c>
      <c r="AW219" s="14" t="s">
        <v>38</v>
      </c>
      <c r="AX219" s="14" t="s">
        <v>82</v>
      </c>
      <c r="AY219" s="268" t="s">
        <v>162</v>
      </c>
    </row>
    <row r="220" s="15" customFormat="1">
      <c r="A220" s="15"/>
      <c r="B220" s="269"/>
      <c r="C220" s="270"/>
      <c r="D220" s="240" t="s">
        <v>181</v>
      </c>
      <c r="E220" s="271" t="s">
        <v>1</v>
      </c>
      <c r="F220" s="272" t="s">
        <v>186</v>
      </c>
      <c r="G220" s="270"/>
      <c r="H220" s="273">
        <v>17.140000000000001</v>
      </c>
      <c r="I220" s="274"/>
      <c r="J220" s="270"/>
      <c r="K220" s="270"/>
      <c r="L220" s="275"/>
      <c r="M220" s="276"/>
      <c r="N220" s="277"/>
      <c r="O220" s="277"/>
      <c r="P220" s="277"/>
      <c r="Q220" s="277"/>
      <c r="R220" s="277"/>
      <c r="S220" s="277"/>
      <c r="T220" s="27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9" t="s">
        <v>181</v>
      </c>
      <c r="AU220" s="279" t="s">
        <v>91</v>
      </c>
      <c r="AV220" s="15" t="s">
        <v>168</v>
      </c>
      <c r="AW220" s="15" t="s">
        <v>38</v>
      </c>
      <c r="AX220" s="15" t="s">
        <v>89</v>
      </c>
      <c r="AY220" s="279" t="s">
        <v>162</v>
      </c>
    </row>
    <row r="221" s="2" customFormat="1" ht="16.5" customHeight="1">
      <c r="A221" s="39"/>
      <c r="B221" s="40"/>
      <c r="C221" s="227" t="s">
        <v>293</v>
      </c>
      <c r="D221" s="227" t="s">
        <v>164</v>
      </c>
      <c r="E221" s="228" t="s">
        <v>254</v>
      </c>
      <c r="F221" s="229" t="s">
        <v>255</v>
      </c>
      <c r="G221" s="230" t="s">
        <v>173</v>
      </c>
      <c r="H221" s="231">
        <v>1.077</v>
      </c>
      <c r="I221" s="232"/>
      <c r="J221" s="233">
        <f>ROUND(I221*H221,2)</f>
        <v>0</v>
      </c>
      <c r="K221" s="229" t="s">
        <v>174</v>
      </c>
      <c r="L221" s="45"/>
      <c r="M221" s="234" t="s">
        <v>1</v>
      </c>
      <c r="N221" s="235" t="s">
        <v>47</v>
      </c>
      <c r="O221" s="92"/>
      <c r="P221" s="236">
        <f>O221*H221</f>
        <v>0</v>
      </c>
      <c r="Q221" s="236">
        <v>1.9593</v>
      </c>
      <c r="R221" s="236">
        <f>Q221*H221</f>
        <v>2.1101660999999998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168</v>
      </c>
      <c r="AT221" s="238" t="s">
        <v>164</v>
      </c>
      <c r="AU221" s="238" t="s">
        <v>91</v>
      </c>
      <c r="AY221" s="18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89</v>
      </c>
      <c r="BK221" s="239">
        <f>ROUND(I221*H221,2)</f>
        <v>0</v>
      </c>
      <c r="BL221" s="18" t="s">
        <v>168</v>
      </c>
      <c r="BM221" s="238" t="s">
        <v>992</v>
      </c>
    </row>
    <row r="222" s="2" customFormat="1">
      <c r="A222" s="39"/>
      <c r="B222" s="40"/>
      <c r="C222" s="41"/>
      <c r="D222" s="240" t="s">
        <v>170</v>
      </c>
      <c r="E222" s="41"/>
      <c r="F222" s="241" t="s">
        <v>255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170</v>
      </c>
      <c r="AU222" s="18" t="s">
        <v>91</v>
      </c>
    </row>
    <row r="223" s="2" customFormat="1">
      <c r="A223" s="39"/>
      <c r="B223" s="40"/>
      <c r="C223" s="41"/>
      <c r="D223" s="245" t="s">
        <v>177</v>
      </c>
      <c r="E223" s="41"/>
      <c r="F223" s="246" t="s">
        <v>257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177</v>
      </c>
      <c r="AU223" s="18" t="s">
        <v>91</v>
      </c>
    </row>
    <row r="224" s="13" customFormat="1">
      <c r="A224" s="13"/>
      <c r="B224" s="248"/>
      <c r="C224" s="249"/>
      <c r="D224" s="240" t="s">
        <v>181</v>
      </c>
      <c r="E224" s="250" t="s">
        <v>1</v>
      </c>
      <c r="F224" s="251" t="s">
        <v>258</v>
      </c>
      <c r="G224" s="249"/>
      <c r="H224" s="250" t="s">
        <v>1</v>
      </c>
      <c r="I224" s="252"/>
      <c r="J224" s="249"/>
      <c r="K224" s="249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181</v>
      </c>
      <c r="AU224" s="257" t="s">
        <v>91</v>
      </c>
      <c r="AV224" s="13" t="s">
        <v>89</v>
      </c>
      <c r="AW224" s="13" t="s">
        <v>38</v>
      </c>
      <c r="AX224" s="13" t="s">
        <v>82</v>
      </c>
      <c r="AY224" s="257" t="s">
        <v>162</v>
      </c>
    </row>
    <row r="225" s="14" customFormat="1">
      <c r="A225" s="14"/>
      <c r="B225" s="258"/>
      <c r="C225" s="259"/>
      <c r="D225" s="240" t="s">
        <v>181</v>
      </c>
      <c r="E225" s="260" t="s">
        <v>1</v>
      </c>
      <c r="F225" s="261" t="s">
        <v>993</v>
      </c>
      <c r="G225" s="259"/>
      <c r="H225" s="262">
        <v>1.077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181</v>
      </c>
      <c r="AU225" s="268" t="s">
        <v>91</v>
      </c>
      <c r="AV225" s="14" t="s">
        <v>91</v>
      </c>
      <c r="AW225" s="14" t="s">
        <v>38</v>
      </c>
      <c r="AX225" s="14" t="s">
        <v>89</v>
      </c>
      <c r="AY225" s="268" t="s">
        <v>162</v>
      </c>
    </row>
    <row r="226" s="2" customFormat="1" ht="16.5" customHeight="1">
      <c r="A226" s="39"/>
      <c r="B226" s="40"/>
      <c r="C226" s="227" t="s">
        <v>302</v>
      </c>
      <c r="D226" s="227" t="s">
        <v>164</v>
      </c>
      <c r="E226" s="228" t="s">
        <v>994</v>
      </c>
      <c r="F226" s="229" t="s">
        <v>995</v>
      </c>
      <c r="G226" s="230" t="s">
        <v>263</v>
      </c>
      <c r="H226" s="231">
        <v>140.53999999999999</v>
      </c>
      <c r="I226" s="232"/>
      <c r="J226" s="233">
        <f>ROUND(I226*H226,2)</f>
        <v>0</v>
      </c>
      <c r="K226" s="229" t="s">
        <v>174</v>
      </c>
      <c r="L226" s="45"/>
      <c r="M226" s="234" t="s">
        <v>1</v>
      </c>
      <c r="N226" s="235" t="s">
        <v>47</v>
      </c>
      <c r="O226" s="92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168</v>
      </c>
      <c r="AT226" s="238" t="s">
        <v>164</v>
      </c>
      <c r="AU226" s="238" t="s">
        <v>91</v>
      </c>
      <c r="AY226" s="18" t="s">
        <v>162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89</v>
      </c>
      <c r="BK226" s="239">
        <f>ROUND(I226*H226,2)</f>
        <v>0</v>
      </c>
      <c r="BL226" s="18" t="s">
        <v>168</v>
      </c>
      <c r="BM226" s="238" t="s">
        <v>996</v>
      </c>
    </row>
    <row r="227" s="2" customFormat="1">
      <c r="A227" s="39"/>
      <c r="B227" s="40"/>
      <c r="C227" s="41"/>
      <c r="D227" s="240" t="s">
        <v>170</v>
      </c>
      <c r="E227" s="41"/>
      <c r="F227" s="241" t="s">
        <v>997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170</v>
      </c>
      <c r="AU227" s="18" t="s">
        <v>91</v>
      </c>
    </row>
    <row r="228" s="2" customFormat="1">
      <c r="A228" s="39"/>
      <c r="B228" s="40"/>
      <c r="C228" s="41"/>
      <c r="D228" s="245" t="s">
        <v>177</v>
      </c>
      <c r="E228" s="41"/>
      <c r="F228" s="246" t="s">
        <v>998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177</v>
      </c>
      <c r="AU228" s="18" t="s">
        <v>91</v>
      </c>
    </row>
    <row r="229" s="13" customFormat="1">
      <c r="A229" s="13"/>
      <c r="B229" s="248"/>
      <c r="C229" s="249"/>
      <c r="D229" s="240" t="s">
        <v>181</v>
      </c>
      <c r="E229" s="250" t="s">
        <v>1</v>
      </c>
      <c r="F229" s="251" t="s">
        <v>999</v>
      </c>
      <c r="G229" s="249"/>
      <c r="H229" s="250" t="s">
        <v>1</v>
      </c>
      <c r="I229" s="252"/>
      <c r="J229" s="249"/>
      <c r="K229" s="249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181</v>
      </c>
      <c r="AU229" s="257" t="s">
        <v>91</v>
      </c>
      <c r="AV229" s="13" t="s">
        <v>89</v>
      </c>
      <c r="AW229" s="13" t="s">
        <v>38</v>
      </c>
      <c r="AX229" s="13" t="s">
        <v>82</v>
      </c>
      <c r="AY229" s="257" t="s">
        <v>162</v>
      </c>
    </row>
    <row r="230" s="14" customFormat="1">
      <c r="A230" s="14"/>
      <c r="B230" s="258"/>
      <c r="C230" s="259"/>
      <c r="D230" s="240" t="s">
        <v>181</v>
      </c>
      <c r="E230" s="260" t="s">
        <v>1</v>
      </c>
      <c r="F230" s="261" t="s">
        <v>1000</v>
      </c>
      <c r="G230" s="259"/>
      <c r="H230" s="262">
        <v>140.53999999999999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8" t="s">
        <v>181</v>
      </c>
      <c r="AU230" s="268" t="s">
        <v>91</v>
      </c>
      <c r="AV230" s="14" t="s">
        <v>91</v>
      </c>
      <c r="AW230" s="14" t="s">
        <v>38</v>
      </c>
      <c r="AX230" s="14" t="s">
        <v>89</v>
      </c>
      <c r="AY230" s="268" t="s">
        <v>162</v>
      </c>
    </row>
    <row r="231" s="2" customFormat="1" ht="16.5" customHeight="1">
      <c r="A231" s="39"/>
      <c r="B231" s="40"/>
      <c r="C231" s="227" t="s">
        <v>308</v>
      </c>
      <c r="D231" s="227" t="s">
        <v>164</v>
      </c>
      <c r="E231" s="228" t="s">
        <v>1001</v>
      </c>
      <c r="F231" s="229" t="s">
        <v>1002</v>
      </c>
      <c r="G231" s="230" t="s">
        <v>263</v>
      </c>
      <c r="H231" s="231">
        <v>44.600000000000001</v>
      </c>
      <c r="I231" s="232"/>
      <c r="J231" s="233">
        <f>ROUND(I231*H231,2)</f>
        <v>0</v>
      </c>
      <c r="K231" s="229" t="s">
        <v>174</v>
      </c>
      <c r="L231" s="45"/>
      <c r="M231" s="234" t="s">
        <v>1</v>
      </c>
      <c r="N231" s="235" t="s">
        <v>47</v>
      </c>
      <c r="O231" s="92"/>
      <c r="P231" s="236">
        <f>O231*H231</f>
        <v>0</v>
      </c>
      <c r="Q231" s="236">
        <v>2.0000000000000002E-05</v>
      </c>
      <c r="R231" s="236">
        <f>Q231*H231</f>
        <v>0.00089200000000000011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168</v>
      </c>
      <c r="AT231" s="238" t="s">
        <v>164</v>
      </c>
      <c r="AU231" s="238" t="s">
        <v>91</v>
      </c>
      <c r="AY231" s="18" t="s">
        <v>162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89</v>
      </c>
      <c r="BK231" s="239">
        <f>ROUND(I231*H231,2)</f>
        <v>0</v>
      </c>
      <c r="BL231" s="18" t="s">
        <v>168</v>
      </c>
      <c r="BM231" s="238" t="s">
        <v>1003</v>
      </c>
    </row>
    <row r="232" s="2" customFormat="1">
      <c r="A232" s="39"/>
      <c r="B232" s="40"/>
      <c r="C232" s="41"/>
      <c r="D232" s="240" t="s">
        <v>170</v>
      </c>
      <c r="E232" s="41"/>
      <c r="F232" s="241" t="s">
        <v>1004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170</v>
      </c>
      <c r="AU232" s="18" t="s">
        <v>91</v>
      </c>
    </row>
    <row r="233" s="2" customFormat="1">
      <c r="A233" s="39"/>
      <c r="B233" s="40"/>
      <c r="C233" s="41"/>
      <c r="D233" s="245" t="s">
        <v>177</v>
      </c>
      <c r="E233" s="41"/>
      <c r="F233" s="246" t="s">
        <v>1005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177</v>
      </c>
      <c r="AU233" s="18" t="s">
        <v>91</v>
      </c>
    </row>
    <row r="234" s="2" customFormat="1" ht="21.75" customHeight="1">
      <c r="A234" s="39"/>
      <c r="B234" s="40"/>
      <c r="C234" s="227" t="s">
        <v>315</v>
      </c>
      <c r="D234" s="227" t="s">
        <v>164</v>
      </c>
      <c r="E234" s="228" t="s">
        <v>280</v>
      </c>
      <c r="F234" s="229" t="s">
        <v>281</v>
      </c>
      <c r="G234" s="230" t="s">
        <v>247</v>
      </c>
      <c r="H234" s="231">
        <v>121.5</v>
      </c>
      <c r="I234" s="232"/>
      <c r="J234" s="233">
        <f>ROUND(I234*H234,2)</f>
        <v>0</v>
      </c>
      <c r="K234" s="229" t="s">
        <v>174</v>
      </c>
      <c r="L234" s="45"/>
      <c r="M234" s="234" t="s">
        <v>1</v>
      </c>
      <c r="N234" s="235" t="s">
        <v>47</v>
      </c>
      <c r="O234" s="92"/>
      <c r="P234" s="236">
        <f>O234*H234</f>
        <v>0</v>
      </c>
      <c r="Q234" s="236">
        <v>0.00029</v>
      </c>
      <c r="R234" s="236">
        <f>Q234*H234</f>
        <v>0.035235000000000002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168</v>
      </c>
      <c r="AT234" s="238" t="s">
        <v>164</v>
      </c>
      <c r="AU234" s="238" t="s">
        <v>91</v>
      </c>
      <c r="AY234" s="18" t="s">
        <v>162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89</v>
      </c>
      <c r="BK234" s="239">
        <f>ROUND(I234*H234,2)</f>
        <v>0</v>
      </c>
      <c r="BL234" s="18" t="s">
        <v>168</v>
      </c>
      <c r="BM234" s="238" t="s">
        <v>1006</v>
      </c>
    </row>
    <row r="235" s="2" customFormat="1">
      <c r="A235" s="39"/>
      <c r="B235" s="40"/>
      <c r="C235" s="41"/>
      <c r="D235" s="240" t="s">
        <v>170</v>
      </c>
      <c r="E235" s="41"/>
      <c r="F235" s="241" t="s">
        <v>283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170</v>
      </c>
      <c r="AU235" s="18" t="s">
        <v>91</v>
      </c>
    </row>
    <row r="236" s="2" customFormat="1">
      <c r="A236" s="39"/>
      <c r="B236" s="40"/>
      <c r="C236" s="41"/>
      <c r="D236" s="245" t="s">
        <v>177</v>
      </c>
      <c r="E236" s="41"/>
      <c r="F236" s="246" t="s">
        <v>284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177</v>
      </c>
      <c r="AU236" s="18" t="s">
        <v>91</v>
      </c>
    </row>
    <row r="237" s="13" customFormat="1">
      <c r="A237" s="13"/>
      <c r="B237" s="248"/>
      <c r="C237" s="249"/>
      <c r="D237" s="240" t="s">
        <v>181</v>
      </c>
      <c r="E237" s="250" t="s">
        <v>1</v>
      </c>
      <c r="F237" s="251" t="s">
        <v>223</v>
      </c>
      <c r="G237" s="249"/>
      <c r="H237" s="250" t="s">
        <v>1</v>
      </c>
      <c r="I237" s="252"/>
      <c r="J237" s="249"/>
      <c r="K237" s="249"/>
      <c r="L237" s="253"/>
      <c r="M237" s="254"/>
      <c r="N237" s="255"/>
      <c r="O237" s="255"/>
      <c r="P237" s="255"/>
      <c r="Q237" s="255"/>
      <c r="R237" s="255"/>
      <c r="S237" s="255"/>
      <c r="T237" s="25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7" t="s">
        <v>181</v>
      </c>
      <c r="AU237" s="257" t="s">
        <v>91</v>
      </c>
      <c r="AV237" s="13" t="s">
        <v>89</v>
      </c>
      <c r="AW237" s="13" t="s">
        <v>38</v>
      </c>
      <c r="AX237" s="13" t="s">
        <v>82</v>
      </c>
      <c r="AY237" s="257" t="s">
        <v>162</v>
      </c>
    </row>
    <row r="238" s="14" customFormat="1">
      <c r="A238" s="14"/>
      <c r="B238" s="258"/>
      <c r="C238" s="259"/>
      <c r="D238" s="240" t="s">
        <v>181</v>
      </c>
      <c r="E238" s="260" t="s">
        <v>1</v>
      </c>
      <c r="F238" s="261" t="s">
        <v>1007</v>
      </c>
      <c r="G238" s="259"/>
      <c r="H238" s="262">
        <v>90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8" t="s">
        <v>181</v>
      </c>
      <c r="AU238" s="268" t="s">
        <v>91</v>
      </c>
      <c r="AV238" s="14" t="s">
        <v>91</v>
      </c>
      <c r="AW238" s="14" t="s">
        <v>38</v>
      </c>
      <c r="AX238" s="14" t="s">
        <v>82</v>
      </c>
      <c r="AY238" s="268" t="s">
        <v>162</v>
      </c>
    </row>
    <row r="239" s="14" customFormat="1">
      <c r="A239" s="14"/>
      <c r="B239" s="258"/>
      <c r="C239" s="259"/>
      <c r="D239" s="240" t="s">
        <v>181</v>
      </c>
      <c r="E239" s="260" t="s">
        <v>1</v>
      </c>
      <c r="F239" s="261" t="s">
        <v>1008</v>
      </c>
      <c r="G239" s="259"/>
      <c r="H239" s="262">
        <v>31.5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181</v>
      </c>
      <c r="AU239" s="268" t="s">
        <v>91</v>
      </c>
      <c r="AV239" s="14" t="s">
        <v>91</v>
      </c>
      <c r="AW239" s="14" t="s">
        <v>38</v>
      </c>
      <c r="AX239" s="14" t="s">
        <v>82</v>
      </c>
      <c r="AY239" s="268" t="s">
        <v>162</v>
      </c>
    </row>
    <row r="240" s="15" customFormat="1">
      <c r="A240" s="15"/>
      <c r="B240" s="269"/>
      <c r="C240" s="270"/>
      <c r="D240" s="240" t="s">
        <v>181</v>
      </c>
      <c r="E240" s="271" t="s">
        <v>1</v>
      </c>
      <c r="F240" s="272" t="s">
        <v>186</v>
      </c>
      <c r="G240" s="270"/>
      <c r="H240" s="273">
        <v>121.5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9" t="s">
        <v>181</v>
      </c>
      <c r="AU240" s="279" t="s">
        <v>91</v>
      </c>
      <c r="AV240" s="15" t="s">
        <v>168</v>
      </c>
      <c r="AW240" s="15" t="s">
        <v>38</v>
      </c>
      <c r="AX240" s="15" t="s">
        <v>89</v>
      </c>
      <c r="AY240" s="279" t="s">
        <v>162</v>
      </c>
    </row>
    <row r="241" s="12" customFormat="1" ht="22.8" customHeight="1">
      <c r="A241" s="12"/>
      <c r="B241" s="211"/>
      <c r="C241" s="212"/>
      <c r="D241" s="213" t="s">
        <v>81</v>
      </c>
      <c r="E241" s="225" t="s">
        <v>187</v>
      </c>
      <c r="F241" s="225" t="s">
        <v>321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SUM(P242:P329)</f>
        <v>0</v>
      </c>
      <c r="Q241" s="219"/>
      <c r="R241" s="220">
        <f>SUM(R242:R329)</f>
        <v>145.82090071600001</v>
      </c>
      <c r="S241" s="219"/>
      <c r="T241" s="221">
        <f>SUM(T242:T329)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89</v>
      </c>
      <c r="AT241" s="223" t="s">
        <v>81</v>
      </c>
      <c r="AU241" s="223" t="s">
        <v>89</v>
      </c>
      <c r="AY241" s="222" t="s">
        <v>162</v>
      </c>
      <c r="BK241" s="224">
        <f>SUM(BK242:BK329)</f>
        <v>0</v>
      </c>
    </row>
    <row r="242" s="2" customFormat="1" ht="16.5" customHeight="1">
      <c r="A242" s="39"/>
      <c r="B242" s="40"/>
      <c r="C242" s="227" t="s">
        <v>322</v>
      </c>
      <c r="D242" s="227" t="s">
        <v>164</v>
      </c>
      <c r="E242" s="228" t="s">
        <v>1009</v>
      </c>
      <c r="F242" s="229" t="s">
        <v>1010</v>
      </c>
      <c r="G242" s="230" t="s">
        <v>263</v>
      </c>
      <c r="H242" s="231">
        <v>140.53999999999999</v>
      </c>
      <c r="I242" s="232"/>
      <c r="J242" s="233">
        <f>ROUND(I242*H242,2)</f>
        <v>0</v>
      </c>
      <c r="K242" s="229" t="s">
        <v>174</v>
      </c>
      <c r="L242" s="45"/>
      <c r="M242" s="234" t="s">
        <v>1</v>
      </c>
      <c r="N242" s="235" t="s">
        <v>47</v>
      </c>
      <c r="O242" s="92"/>
      <c r="P242" s="236">
        <f>O242*H242</f>
        <v>0</v>
      </c>
      <c r="Q242" s="236">
        <v>0.11865000000000001</v>
      </c>
      <c r="R242" s="236">
        <f>Q242*H242</f>
        <v>16.675070999999999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168</v>
      </c>
      <c r="AT242" s="238" t="s">
        <v>164</v>
      </c>
      <c r="AU242" s="238" t="s">
        <v>91</v>
      </c>
      <c r="AY242" s="18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89</v>
      </c>
      <c r="BK242" s="239">
        <f>ROUND(I242*H242,2)</f>
        <v>0</v>
      </c>
      <c r="BL242" s="18" t="s">
        <v>168</v>
      </c>
      <c r="BM242" s="238" t="s">
        <v>1011</v>
      </c>
    </row>
    <row r="243" s="2" customFormat="1">
      <c r="A243" s="39"/>
      <c r="B243" s="40"/>
      <c r="C243" s="41"/>
      <c r="D243" s="240" t="s">
        <v>170</v>
      </c>
      <c r="E243" s="41"/>
      <c r="F243" s="241" t="s">
        <v>1012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170</v>
      </c>
      <c r="AU243" s="18" t="s">
        <v>91</v>
      </c>
    </row>
    <row r="244" s="2" customFormat="1">
      <c r="A244" s="39"/>
      <c r="B244" s="40"/>
      <c r="C244" s="41"/>
      <c r="D244" s="245" t="s">
        <v>177</v>
      </c>
      <c r="E244" s="41"/>
      <c r="F244" s="246" t="s">
        <v>1013</v>
      </c>
      <c r="G244" s="41"/>
      <c r="H244" s="41"/>
      <c r="I244" s="242"/>
      <c r="J244" s="41"/>
      <c r="K244" s="41"/>
      <c r="L244" s="45"/>
      <c r="M244" s="243"/>
      <c r="N244" s="244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177</v>
      </c>
      <c r="AU244" s="18" t="s">
        <v>91</v>
      </c>
    </row>
    <row r="245" s="13" customFormat="1">
      <c r="A245" s="13"/>
      <c r="B245" s="248"/>
      <c r="C245" s="249"/>
      <c r="D245" s="240" t="s">
        <v>181</v>
      </c>
      <c r="E245" s="250" t="s">
        <v>1</v>
      </c>
      <c r="F245" s="251" t="s">
        <v>206</v>
      </c>
      <c r="G245" s="249"/>
      <c r="H245" s="250" t="s">
        <v>1</v>
      </c>
      <c r="I245" s="252"/>
      <c r="J245" s="249"/>
      <c r="K245" s="249"/>
      <c r="L245" s="253"/>
      <c r="M245" s="254"/>
      <c r="N245" s="255"/>
      <c r="O245" s="255"/>
      <c r="P245" s="255"/>
      <c r="Q245" s="255"/>
      <c r="R245" s="255"/>
      <c r="S245" s="255"/>
      <c r="T245" s="25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7" t="s">
        <v>181</v>
      </c>
      <c r="AU245" s="257" t="s">
        <v>91</v>
      </c>
      <c r="AV245" s="13" t="s">
        <v>89</v>
      </c>
      <c r="AW245" s="13" t="s">
        <v>38</v>
      </c>
      <c r="AX245" s="13" t="s">
        <v>82</v>
      </c>
      <c r="AY245" s="257" t="s">
        <v>162</v>
      </c>
    </row>
    <row r="246" s="13" customFormat="1">
      <c r="A246" s="13"/>
      <c r="B246" s="248"/>
      <c r="C246" s="249"/>
      <c r="D246" s="240" t="s">
        <v>181</v>
      </c>
      <c r="E246" s="250" t="s">
        <v>1</v>
      </c>
      <c r="F246" s="251" t="s">
        <v>328</v>
      </c>
      <c r="G246" s="249"/>
      <c r="H246" s="250" t="s">
        <v>1</v>
      </c>
      <c r="I246" s="252"/>
      <c r="J246" s="249"/>
      <c r="K246" s="249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181</v>
      </c>
      <c r="AU246" s="257" t="s">
        <v>91</v>
      </c>
      <c r="AV246" s="13" t="s">
        <v>89</v>
      </c>
      <c r="AW246" s="13" t="s">
        <v>38</v>
      </c>
      <c r="AX246" s="13" t="s">
        <v>82</v>
      </c>
      <c r="AY246" s="257" t="s">
        <v>162</v>
      </c>
    </row>
    <row r="247" s="14" customFormat="1">
      <c r="A247" s="14"/>
      <c r="B247" s="258"/>
      <c r="C247" s="259"/>
      <c r="D247" s="240" t="s">
        <v>181</v>
      </c>
      <c r="E247" s="260" t="s">
        <v>1</v>
      </c>
      <c r="F247" s="261" t="s">
        <v>1000</v>
      </c>
      <c r="G247" s="259"/>
      <c r="H247" s="262">
        <v>140.53999999999999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8" t="s">
        <v>181</v>
      </c>
      <c r="AU247" s="268" t="s">
        <v>91</v>
      </c>
      <c r="AV247" s="14" t="s">
        <v>91</v>
      </c>
      <c r="AW247" s="14" t="s">
        <v>38</v>
      </c>
      <c r="AX247" s="14" t="s">
        <v>89</v>
      </c>
      <c r="AY247" s="268" t="s">
        <v>162</v>
      </c>
    </row>
    <row r="248" s="2" customFormat="1" ht="16.5" customHeight="1">
      <c r="A248" s="39"/>
      <c r="B248" s="40"/>
      <c r="C248" s="227" t="s">
        <v>7</v>
      </c>
      <c r="D248" s="227" t="s">
        <v>164</v>
      </c>
      <c r="E248" s="228" t="s">
        <v>1014</v>
      </c>
      <c r="F248" s="229" t="s">
        <v>1015</v>
      </c>
      <c r="G248" s="230" t="s">
        <v>263</v>
      </c>
      <c r="H248" s="231">
        <v>140.53999999999999</v>
      </c>
      <c r="I248" s="232"/>
      <c r="J248" s="233">
        <f>ROUND(I248*H248,2)</f>
        <v>0</v>
      </c>
      <c r="K248" s="229" t="s">
        <v>174</v>
      </c>
      <c r="L248" s="45"/>
      <c r="M248" s="234" t="s">
        <v>1</v>
      </c>
      <c r="N248" s="235" t="s">
        <v>47</v>
      </c>
      <c r="O248" s="92"/>
      <c r="P248" s="236">
        <f>O248*H248</f>
        <v>0</v>
      </c>
      <c r="Q248" s="236">
        <v>0.23730000000000001</v>
      </c>
      <c r="R248" s="236">
        <f>Q248*H248</f>
        <v>33.350141999999998</v>
      </c>
      <c r="S248" s="236">
        <v>0</v>
      </c>
      <c r="T248" s="237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8" t="s">
        <v>168</v>
      </c>
      <c r="AT248" s="238" t="s">
        <v>164</v>
      </c>
      <c r="AU248" s="238" t="s">
        <v>91</v>
      </c>
      <c r="AY248" s="18" t="s">
        <v>162</v>
      </c>
      <c r="BE248" s="239">
        <f>IF(N248="základní",J248,0)</f>
        <v>0</v>
      </c>
      <c r="BF248" s="239">
        <f>IF(N248="snížená",J248,0)</f>
        <v>0</v>
      </c>
      <c r="BG248" s="239">
        <f>IF(N248="zákl. přenesená",J248,0)</f>
        <v>0</v>
      </c>
      <c r="BH248" s="239">
        <f>IF(N248="sníž. přenesená",J248,0)</f>
        <v>0</v>
      </c>
      <c r="BI248" s="239">
        <f>IF(N248="nulová",J248,0)</f>
        <v>0</v>
      </c>
      <c r="BJ248" s="18" t="s">
        <v>89</v>
      </c>
      <c r="BK248" s="239">
        <f>ROUND(I248*H248,2)</f>
        <v>0</v>
      </c>
      <c r="BL248" s="18" t="s">
        <v>168</v>
      </c>
      <c r="BM248" s="238" t="s">
        <v>1016</v>
      </c>
    </row>
    <row r="249" s="2" customFormat="1">
      <c r="A249" s="39"/>
      <c r="B249" s="40"/>
      <c r="C249" s="41"/>
      <c r="D249" s="240" t="s">
        <v>170</v>
      </c>
      <c r="E249" s="41"/>
      <c r="F249" s="241" t="s">
        <v>1017</v>
      </c>
      <c r="G249" s="41"/>
      <c r="H249" s="41"/>
      <c r="I249" s="242"/>
      <c r="J249" s="41"/>
      <c r="K249" s="41"/>
      <c r="L249" s="45"/>
      <c r="M249" s="243"/>
      <c r="N249" s="244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170</v>
      </c>
      <c r="AU249" s="18" t="s">
        <v>91</v>
      </c>
    </row>
    <row r="250" s="2" customFormat="1">
      <c r="A250" s="39"/>
      <c r="B250" s="40"/>
      <c r="C250" s="41"/>
      <c r="D250" s="245" t="s">
        <v>177</v>
      </c>
      <c r="E250" s="41"/>
      <c r="F250" s="246" t="s">
        <v>1018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177</v>
      </c>
      <c r="AU250" s="18" t="s">
        <v>91</v>
      </c>
    </row>
    <row r="251" s="13" customFormat="1">
      <c r="A251" s="13"/>
      <c r="B251" s="248"/>
      <c r="C251" s="249"/>
      <c r="D251" s="240" t="s">
        <v>181</v>
      </c>
      <c r="E251" s="250" t="s">
        <v>1</v>
      </c>
      <c r="F251" s="251" t="s">
        <v>206</v>
      </c>
      <c r="G251" s="249"/>
      <c r="H251" s="250" t="s">
        <v>1</v>
      </c>
      <c r="I251" s="252"/>
      <c r="J251" s="249"/>
      <c r="K251" s="249"/>
      <c r="L251" s="253"/>
      <c r="M251" s="254"/>
      <c r="N251" s="255"/>
      <c r="O251" s="255"/>
      <c r="P251" s="255"/>
      <c r="Q251" s="255"/>
      <c r="R251" s="255"/>
      <c r="S251" s="255"/>
      <c r="T251" s="25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7" t="s">
        <v>181</v>
      </c>
      <c r="AU251" s="257" t="s">
        <v>91</v>
      </c>
      <c r="AV251" s="13" t="s">
        <v>89</v>
      </c>
      <c r="AW251" s="13" t="s">
        <v>38</v>
      </c>
      <c r="AX251" s="13" t="s">
        <v>82</v>
      </c>
      <c r="AY251" s="257" t="s">
        <v>162</v>
      </c>
    </row>
    <row r="252" s="13" customFormat="1">
      <c r="A252" s="13"/>
      <c r="B252" s="248"/>
      <c r="C252" s="249"/>
      <c r="D252" s="240" t="s">
        <v>181</v>
      </c>
      <c r="E252" s="250" t="s">
        <v>1</v>
      </c>
      <c r="F252" s="251" t="s">
        <v>328</v>
      </c>
      <c r="G252" s="249"/>
      <c r="H252" s="250" t="s">
        <v>1</v>
      </c>
      <c r="I252" s="252"/>
      <c r="J252" s="249"/>
      <c r="K252" s="249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181</v>
      </c>
      <c r="AU252" s="257" t="s">
        <v>91</v>
      </c>
      <c r="AV252" s="13" t="s">
        <v>89</v>
      </c>
      <c r="AW252" s="13" t="s">
        <v>38</v>
      </c>
      <c r="AX252" s="13" t="s">
        <v>82</v>
      </c>
      <c r="AY252" s="257" t="s">
        <v>162</v>
      </c>
    </row>
    <row r="253" s="14" customFormat="1">
      <c r="A253" s="14"/>
      <c r="B253" s="258"/>
      <c r="C253" s="259"/>
      <c r="D253" s="240" t="s">
        <v>181</v>
      </c>
      <c r="E253" s="260" t="s">
        <v>1</v>
      </c>
      <c r="F253" s="261" t="s">
        <v>1000</v>
      </c>
      <c r="G253" s="259"/>
      <c r="H253" s="262">
        <v>140.53999999999999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181</v>
      </c>
      <c r="AU253" s="268" t="s">
        <v>91</v>
      </c>
      <c r="AV253" s="14" t="s">
        <v>91</v>
      </c>
      <c r="AW253" s="14" t="s">
        <v>38</v>
      </c>
      <c r="AX253" s="14" t="s">
        <v>89</v>
      </c>
      <c r="AY253" s="268" t="s">
        <v>162</v>
      </c>
    </row>
    <row r="254" s="2" customFormat="1" ht="16.5" customHeight="1">
      <c r="A254" s="39"/>
      <c r="B254" s="40"/>
      <c r="C254" s="227" t="s">
        <v>335</v>
      </c>
      <c r="D254" s="227" t="s">
        <v>164</v>
      </c>
      <c r="E254" s="228" t="s">
        <v>1019</v>
      </c>
      <c r="F254" s="229" t="s">
        <v>1020</v>
      </c>
      <c r="G254" s="230" t="s">
        <v>263</v>
      </c>
      <c r="H254" s="231">
        <v>140.53999999999999</v>
      </c>
      <c r="I254" s="232"/>
      <c r="J254" s="233">
        <f>ROUND(I254*H254,2)</f>
        <v>0</v>
      </c>
      <c r="K254" s="229" t="s">
        <v>174</v>
      </c>
      <c r="L254" s="45"/>
      <c r="M254" s="234" t="s">
        <v>1</v>
      </c>
      <c r="N254" s="235" t="s">
        <v>47</v>
      </c>
      <c r="O254" s="92"/>
      <c r="P254" s="236">
        <f>O254*H254</f>
        <v>0</v>
      </c>
      <c r="Q254" s="236">
        <v>0.011748400000000001</v>
      </c>
      <c r="R254" s="236">
        <f>Q254*H254</f>
        <v>1.6511201360000001</v>
      </c>
      <c r="S254" s="236">
        <v>0</v>
      </c>
      <c r="T254" s="23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8" t="s">
        <v>168</v>
      </c>
      <c r="AT254" s="238" t="s">
        <v>164</v>
      </c>
      <c r="AU254" s="238" t="s">
        <v>91</v>
      </c>
      <c r="AY254" s="18" t="s">
        <v>162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8" t="s">
        <v>89</v>
      </c>
      <c r="BK254" s="239">
        <f>ROUND(I254*H254,2)</f>
        <v>0</v>
      </c>
      <c r="BL254" s="18" t="s">
        <v>168</v>
      </c>
      <c r="BM254" s="238" t="s">
        <v>1021</v>
      </c>
    </row>
    <row r="255" s="2" customFormat="1">
      <c r="A255" s="39"/>
      <c r="B255" s="40"/>
      <c r="C255" s="41"/>
      <c r="D255" s="240" t="s">
        <v>170</v>
      </c>
      <c r="E255" s="41"/>
      <c r="F255" s="241" t="s">
        <v>1022</v>
      </c>
      <c r="G255" s="41"/>
      <c r="H255" s="41"/>
      <c r="I255" s="242"/>
      <c r="J255" s="41"/>
      <c r="K255" s="41"/>
      <c r="L255" s="45"/>
      <c r="M255" s="243"/>
      <c r="N255" s="244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170</v>
      </c>
      <c r="AU255" s="18" t="s">
        <v>91</v>
      </c>
    </row>
    <row r="256" s="2" customFormat="1">
      <c r="A256" s="39"/>
      <c r="B256" s="40"/>
      <c r="C256" s="41"/>
      <c r="D256" s="245" t="s">
        <v>177</v>
      </c>
      <c r="E256" s="41"/>
      <c r="F256" s="246" t="s">
        <v>1023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177</v>
      </c>
      <c r="AU256" s="18" t="s">
        <v>91</v>
      </c>
    </row>
    <row r="257" s="2" customFormat="1">
      <c r="A257" s="39"/>
      <c r="B257" s="40"/>
      <c r="C257" s="41"/>
      <c r="D257" s="240" t="s">
        <v>179</v>
      </c>
      <c r="E257" s="41"/>
      <c r="F257" s="247" t="s">
        <v>353</v>
      </c>
      <c r="G257" s="41"/>
      <c r="H257" s="41"/>
      <c r="I257" s="242"/>
      <c r="J257" s="41"/>
      <c r="K257" s="41"/>
      <c r="L257" s="45"/>
      <c r="M257" s="243"/>
      <c r="N257" s="244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179</v>
      </c>
      <c r="AU257" s="18" t="s">
        <v>91</v>
      </c>
    </row>
    <row r="258" s="13" customFormat="1">
      <c r="A258" s="13"/>
      <c r="B258" s="248"/>
      <c r="C258" s="249"/>
      <c r="D258" s="240" t="s">
        <v>181</v>
      </c>
      <c r="E258" s="250" t="s">
        <v>1</v>
      </c>
      <c r="F258" s="251" t="s">
        <v>206</v>
      </c>
      <c r="G258" s="249"/>
      <c r="H258" s="250" t="s">
        <v>1</v>
      </c>
      <c r="I258" s="252"/>
      <c r="J258" s="249"/>
      <c r="K258" s="249"/>
      <c r="L258" s="253"/>
      <c r="M258" s="254"/>
      <c r="N258" s="255"/>
      <c r="O258" s="255"/>
      <c r="P258" s="255"/>
      <c r="Q258" s="255"/>
      <c r="R258" s="255"/>
      <c r="S258" s="255"/>
      <c r="T258" s="25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7" t="s">
        <v>181</v>
      </c>
      <c r="AU258" s="257" t="s">
        <v>91</v>
      </c>
      <c r="AV258" s="13" t="s">
        <v>89</v>
      </c>
      <c r="AW258" s="13" t="s">
        <v>38</v>
      </c>
      <c r="AX258" s="13" t="s">
        <v>82</v>
      </c>
      <c r="AY258" s="257" t="s">
        <v>162</v>
      </c>
    </row>
    <row r="259" s="13" customFormat="1">
      <c r="A259" s="13"/>
      <c r="B259" s="248"/>
      <c r="C259" s="249"/>
      <c r="D259" s="240" t="s">
        <v>181</v>
      </c>
      <c r="E259" s="250" t="s">
        <v>1</v>
      </c>
      <c r="F259" s="251" t="s">
        <v>1024</v>
      </c>
      <c r="G259" s="249"/>
      <c r="H259" s="250" t="s">
        <v>1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7" t="s">
        <v>181</v>
      </c>
      <c r="AU259" s="257" t="s">
        <v>91</v>
      </c>
      <c r="AV259" s="13" t="s">
        <v>89</v>
      </c>
      <c r="AW259" s="13" t="s">
        <v>38</v>
      </c>
      <c r="AX259" s="13" t="s">
        <v>82</v>
      </c>
      <c r="AY259" s="257" t="s">
        <v>162</v>
      </c>
    </row>
    <row r="260" s="14" customFormat="1">
      <c r="A260" s="14"/>
      <c r="B260" s="258"/>
      <c r="C260" s="259"/>
      <c r="D260" s="240" t="s">
        <v>181</v>
      </c>
      <c r="E260" s="260" t="s">
        <v>1</v>
      </c>
      <c r="F260" s="261" t="s">
        <v>1025</v>
      </c>
      <c r="G260" s="259"/>
      <c r="H260" s="262">
        <v>140.53999999999999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181</v>
      </c>
      <c r="AU260" s="268" t="s">
        <v>91</v>
      </c>
      <c r="AV260" s="14" t="s">
        <v>91</v>
      </c>
      <c r="AW260" s="14" t="s">
        <v>38</v>
      </c>
      <c r="AX260" s="14" t="s">
        <v>89</v>
      </c>
      <c r="AY260" s="268" t="s">
        <v>162</v>
      </c>
    </row>
    <row r="261" s="2" customFormat="1" ht="16.5" customHeight="1">
      <c r="A261" s="39"/>
      <c r="B261" s="40"/>
      <c r="C261" s="227" t="s">
        <v>341</v>
      </c>
      <c r="D261" s="227" t="s">
        <v>164</v>
      </c>
      <c r="E261" s="228" t="s">
        <v>1026</v>
      </c>
      <c r="F261" s="229" t="s">
        <v>1027</v>
      </c>
      <c r="G261" s="230" t="s">
        <v>173</v>
      </c>
      <c r="H261" s="231">
        <v>34.155000000000001</v>
      </c>
      <c r="I261" s="232"/>
      <c r="J261" s="233">
        <f>ROUND(I261*H261,2)</f>
        <v>0</v>
      </c>
      <c r="K261" s="229" t="s">
        <v>174</v>
      </c>
      <c r="L261" s="45"/>
      <c r="M261" s="234" t="s">
        <v>1</v>
      </c>
      <c r="N261" s="235" t="s">
        <v>47</v>
      </c>
      <c r="O261" s="92"/>
      <c r="P261" s="236">
        <f>O261*H261</f>
        <v>0</v>
      </c>
      <c r="Q261" s="236">
        <v>2.5038200000000002</v>
      </c>
      <c r="R261" s="236">
        <f>Q261*H261</f>
        <v>85.517972100000009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168</v>
      </c>
      <c r="AT261" s="238" t="s">
        <v>164</v>
      </c>
      <c r="AU261" s="238" t="s">
        <v>91</v>
      </c>
      <c r="AY261" s="18" t="s">
        <v>162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89</v>
      </c>
      <c r="BK261" s="239">
        <f>ROUND(I261*H261,2)</f>
        <v>0</v>
      </c>
      <c r="BL261" s="18" t="s">
        <v>168</v>
      </c>
      <c r="BM261" s="238" t="s">
        <v>1028</v>
      </c>
    </row>
    <row r="262" s="2" customFormat="1">
      <c r="A262" s="39"/>
      <c r="B262" s="40"/>
      <c r="C262" s="41"/>
      <c r="D262" s="240" t="s">
        <v>170</v>
      </c>
      <c r="E262" s="41"/>
      <c r="F262" s="241" t="s">
        <v>1029</v>
      </c>
      <c r="G262" s="41"/>
      <c r="H262" s="41"/>
      <c r="I262" s="242"/>
      <c r="J262" s="41"/>
      <c r="K262" s="41"/>
      <c r="L262" s="45"/>
      <c r="M262" s="243"/>
      <c r="N262" s="24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170</v>
      </c>
      <c r="AU262" s="18" t="s">
        <v>91</v>
      </c>
    </row>
    <row r="263" s="2" customFormat="1">
      <c r="A263" s="39"/>
      <c r="B263" s="40"/>
      <c r="C263" s="41"/>
      <c r="D263" s="245" t="s">
        <v>177</v>
      </c>
      <c r="E263" s="41"/>
      <c r="F263" s="246" t="s">
        <v>1030</v>
      </c>
      <c r="G263" s="41"/>
      <c r="H263" s="41"/>
      <c r="I263" s="242"/>
      <c r="J263" s="41"/>
      <c r="K263" s="41"/>
      <c r="L263" s="45"/>
      <c r="M263" s="243"/>
      <c r="N263" s="244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177</v>
      </c>
      <c r="AU263" s="18" t="s">
        <v>91</v>
      </c>
    </row>
    <row r="264" s="13" customFormat="1">
      <c r="A264" s="13"/>
      <c r="B264" s="248"/>
      <c r="C264" s="249"/>
      <c r="D264" s="240" t="s">
        <v>181</v>
      </c>
      <c r="E264" s="250" t="s">
        <v>1</v>
      </c>
      <c r="F264" s="251" t="s">
        <v>366</v>
      </c>
      <c r="G264" s="249"/>
      <c r="H264" s="250" t="s">
        <v>1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181</v>
      </c>
      <c r="AU264" s="257" t="s">
        <v>91</v>
      </c>
      <c r="AV264" s="13" t="s">
        <v>89</v>
      </c>
      <c r="AW264" s="13" t="s">
        <v>38</v>
      </c>
      <c r="AX264" s="13" t="s">
        <v>82</v>
      </c>
      <c r="AY264" s="257" t="s">
        <v>162</v>
      </c>
    </row>
    <row r="265" s="14" customFormat="1">
      <c r="A265" s="14"/>
      <c r="B265" s="258"/>
      <c r="C265" s="259"/>
      <c r="D265" s="240" t="s">
        <v>181</v>
      </c>
      <c r="E265" s="260" t="s">
        <v>1</v>
      </c>
      <c r="F265" s="261" t="s">
        <v>1031</v>
      </c>
      <c r="G265" s="259"/>
      <c r="H265" s="262">
        <v>7.9500000000000002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8" t="s">
        <v>181</v>
      </c>
      <c r="AU265" s="268" t="s">
        <v>91</v>
      </c>
      <c r="AV265" s="14" t="s">
        <v>91</v>
      </c>
      <c r="AW265" s="14" t="s">
        <v>38</v>
      </c>
      <c r="AX265" s="14" t="s">
        <v>82</v>
      </c>
      <c r="AY265" s="268" t="s">
        <v>162</v>
      </c>
    </row>
    <row r="266" s="14" customFormat="1">
      <c r="A266" s="14"/>
      <c r="B266" s="258"/>
      <c r="C266" s="259"/>
      <c r="D266" s="240" t="s">
        <v>181</v>
      </c>
      <c r="E266" s="260" t="s">
        <v>1</v>
      </c>
      <c r="F266" s="261" t="s">
        <v>1032</v>
      </c>
      <c r="G266" s="259"/>
      <c r="H266" s="262">
        <v>2.52</v>
      </c>
      <c r="I266" s="263"/>
      <c r="J266" s="259"/>
      <c r="K266" s="259"/>
      <c r="L266" s="264"/>
      <c r="M266" s="265"/>
      <c r="N266" s="266"/>
      <c r="O266" s="266"/>
      <c r="P266" s="266"/>
      <c r="Q266" s="266"/>
      <c r="R266" s="266"/>
      <c r="S266" s="266"/>
      <c r="T266" s="267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8" t="s">
        <v>181</v>
      </c>
      <c r="AU266" s="268" t="s">
        <v>91</v>
      </c>
      <c r="AV266" s="14" t="s">
        <v>91</v>
      </c>
      <c r="AW266" s="14" t="s">
        <v>38</v>
      </c>
      <c r="AX266" s="14" t="s">
        <v>82</v>
      </c>
      <c r="AY266" s="268" t="s">
        <v>162</v>
      </c>
    </row>
    <row r="267" s="14" customFormat="1">
      <c r="A267" s="14"/>
      <c r="B267" s="258"/>
      <c r="C267" s="259"/>
      <c r="D267" s="240" t="s">
        <v>181</v>
      </c>
      <c r="E267" s="260" t="s">
        <v>1</v>
      </c>
      <c r="F267" s="261" t="s">
        <v>1033</v>
      </c>
      <c r="G267" s="259"/>
      <c r="H267" s="262">
        <v>12.42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181</v>
      </c>
      <c r="AU267" s="268" t="s">
        <v>91</v>
      </c>
      <c r="AV267" s="14" t="s">
        <v>91</v>
      </c>
      <c r="AW267" s="14" t="s">
        <v>38</v>
      </c>
      <c r="AX267" s="14" t="s">
        <v>82</v>
      </c>
      <c r="AY267" s="268" t="s">
        <v>162</v>
      </c>
    </row>
    <row r="268" s="14" customFormat="1">
      <c r="A268" s="14"/>
      <c r="B268" s="258"/>
      <c r="C268" s="259"/>
      <c r="D268" s="240" t="s">
        <v>181</v>
      </c>
      <c r="E268" s="260" t="s">
        <v>1</v>
      </c>
      <c r="F268" s="261" t="s">
        <v>1034</v>
      </c>
      <c r="G268" s="259"/>
      <c r="H268" s="262">
        <v>9.9399999999999995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8" t="s">
        <v>181</v>
      </c>
      <c r="AU268" s="268" t="s">
        <v>91</v>
      </c>
      <c r="AV268" s="14" t="s">
        <v>91</v>
      </c>
      <c r="AW268" s="14" t="s">
        <v>38</v>
      </c>
      <c r="AX268" s="14" t="s">
        <v>82</v>
      </c>
      <c r="AY268" s="268" t="s">
        <v>162</v>
      </c>
    </row>
    <row r="269" s="16" customFormat="1">
      <c r="A269" s="16"/>
      <c r="B269" s="290"/>
      <c r="C269" s="291"/>
      <c r="D269" s="240" t="s">
        <v>181</v>
      </c>
      <c r="E269" s="292" t="s">
        <v>1</v>
      </c>
      <c r="F269" s="293" t="s">
        <v>372</v>
      </c>
      <c r="G269" s="291"/>
      <c r="H269" s="294">
        <v>32.829999999999998</v>
      </c>
      <c r="I269" s="295"/>
      <c r="J269" s="291"/>
      <c r="K269" s="291"/>
      <c r="L269" s="296"/>
      <c r="M269" s="297"/>
      <c r="N269" s="298"/>
      <c r="O269" s="298"/>
      <c r="P269" s="298"/>
      <c r="Q269" s="298"/>
      <c r="R269" s="298"/>
      <c r="S269" s="298"/>
      <c r="T269" s="299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300" t="s">
        <v>181</v>
      </c>
      <c r="AU269" s="300" t="s">
        <v>91</v>
      </c>
      <c r="AV269" s="16" t="s">
        <v>187</v>
      </c>
      <c r="AW269" s="16" t="s">
        <v>38</v>
      </c>
      <c r="AX269" s="16" t="s">
        <v>82</v>
      </c>
      <c r="AY269" s="300" t="s">
        <v>162</v>
      </c>
    </row>
    <row r="270" s="13" customFormat="1">
      <c r="A270" s="13"/>
      <c r="B270" s="248"/>
      <c r="C270" s="249"/>
      <c r="D270" s="240" t="s">
        <v>181</v>
      </c>
      <c r="E270" s="250" t="s">
        <v>1</v>
      </c>
      <c r="F270" s="251" t="s">
        <v>1035</v>
      </c>
      <c r="G270" s="249"/>
      <c r="H270" s="250" t="s">
        <v>1</v>
      </c>
      <c r="I270" s="252"/>
      <c r="J270" s="249"/>
      <c r="K270" s="249"/>
      <c r="L270" s="253"/>
      <c r="M270" s="254"/>
      <c r="N270" s="255"/>
      <c r="O270" s="255"/>
      <c r="P270" s="255"/>
      <c r="Q270" s="255"/>
      <c r="R270" s="255"/>
      <c r="S270" s="255"/>
      <c r="T270" s="25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7" t="s">
        <v>181</v>
      </c>
      <c r="AU270" s="257" t="s">
        <v>91</v>
      </c>
      <c r="AV270" s="13" t="s">
        <v>89</v>
      </c>
      <c r="AW270" s="13" t="s">
        <v>38</v>
      </c>
      <c r="AX270" s="13" t="s">
        <v>82</v>
      </c>
      <c r="AY270" s="257" t="s">
        <v>162</v>
      </c>
    </row>
    <row r="271" s="13" customFormat="1">
      <c r="A271" s="13"/>
      <c r="B271" s="248"/>
      <c r="C271" s="249"/>
      <c r="D271" s="240" t="s">
        <v>181</v>
      </c>
      <c r="E271" s="250" t="s">
        <v>1</v>
      </c>
      <c r="F271" s="251" t="s">
        <v>1036</v>
      </c>
      <c r="G271" s="249"/>
      <c r="H271" s="250" t="s">
        <v>1</v>
      </c>
      <c r="I271" s="252"/>
      <c r="J271" s="249"/>
      <c r="K271" s="249"/>
      <c r="L271" s="253"/>
      <c r="M271" s="254"/>
      <c r="N271" s="255"/>
      <c r="O271" s="255"/>
      <c r="P271" s="255"/>
      <c r="Q271" s="255"/>
      <c r="R271" s="255"/>
      <c r="S271" s="255"/>
      <c r="T271" s="25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7" t="s">
        <v>181</v>
      </c>
      <c r="AU271" s="257" t="s">
        <v>91</v>
      </c>
      <c r="AV271" s="13" t="s">
        <v>89</v>
      </c>
      <c r="AW271" s="13" t="s">
        <v>38</v>
      </c>
      <c r="AX271" s="13" t="s">
        <v>82</v>
      </c>
      <c r="AY271" s="257" t="s">
        <v>162</v>
      </c>
    </row>
    <row r="272" s="14" customFormat="1">
      <c r="A272" s="14"/>
      <c r="B272" s="258"/>
      <c r="C272" s="259"/>
      <c r="D272" s="240" t="s">
        <v>181</v>
      </c>
      <c r="E272" s="260" t="s">
        <v>1</v>
      </c>
      <c r="F272" s="261" t="s">
        <v>1037</v>
      </c>
      <c r="G272" s="259"/>
      <c r="H272" s="262">
        <v>0.32500000000000001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181</v>
      </c>
      <c r="AU272" s="268" t="s">
        <v>91</v>
      </c>
      <c r="AV272" s="14" t="s">
        <v>91</v>
      </c>
      <c r="AW272" s="14" t="s">
        <v>38</v>
      </c>
      <c r="AX272" s="14" t="s">
        <v>82</v>
      </c>
      <c r="AY272" s="268" t="s">
        <v>162</v>
      </c>
    </row>
    <row r="273" s="13" customFormat="1">
      <c r="A273" s="13"/>
      <c r="B273" s="248"/>
      <c r="C273" s="249"/>
      <c r="D273" s="240" t="s">
        <v>181</v>
      </c>
      <c r="E273" s="250" t="s">
        <v>1</v>
      </c>
      <c r="F273" s="251" t="s">
        <v>1038</v>
      </c>
      <c r="G273" s="249"/>
      <c r="H273" s="250" t="s">
        <v>1</v>
      </c>
      <c r="I273" s="252"/>
      <c r="J273" s="249"/>
      <c r="K273" s="249"/>
      <c r="L273" s="253"/>
      <c r="M273" s="254"/>
      <c r="N273" s="255"/>
      <c r="O273" s="255"/>
      <c r="P273" s="255"/>
      <c r="Q273" s="255"/>
      <c r="R273" s="255"/>
      <c r="S273" s="255"/>
      <c r="T273" s="25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7" t="s">
        <v>181</v>
      </c>
      <c r="AU273" s="257" t="s">
        <v>91</v>
      </c>
      <c r="AV273" s="13" t="s">
        <v>89</v>
      </c>
      <c r="AW273" s="13" t="s">
        <v>38</v>
      </c>
      <c r="AX273" s="13" t="s">
        <v>82</v>
      </c>
      <c r="AY273" s="257" t="s">
        <v>162</v>
      </c>
    </row>
    <row r="274" s="14" customFormat="1">
      <c r="A274" s="14"/>
      <c r="B274" s="258"/>
      <c r="C274" s="259"/>
      <c r="D274" s="240" t="s">
        <v>181</v>
      </c>
      <c r="E274" s="260" t="s">
        <v>1</v>
      </c>
      <c r="F274" s="261" t="s">
        <v>1039</v>
      </c>
      <c r="G274" s="259"/>
      <c r="H274" s="262">
        <v>0.5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8" t="s">
        <v>181</v>
      </c>
      <c r="AU274" s="268" t="s">
        <v>91</v>
      </c>
      <c r="AV274" s="14" t="s">
        <v>91</v>
      </c>
      <c r="AW274" s="14" t="s">
        <v>38</v>
      </c>
      <c r="AX274" s="14" t="s">
        <v>82</v>
      </c>
      <c r="AY274" s="268" t="s">
        <v>162</v>
      </c>
    </row>
    <row r="275" s="14" customFormat="1">
      <c r="A275" s="14"/>
      <c r="B275" s="258"/>
      <c r="C275" s="259"/>
      <c r="D275" s="240" t="s">
        <v>181</v>
      </c>
      <c r="E275" s="260" t="s">
        <v>1</v>
      </c>
      <c r="F275" s="261" t="s">
        <v>1040</v>
      </c>
      <c r="G275" s="259"/>
      <c r="H275" s="262">
        <v>0.5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8" t="s">
        <v>181</v>
      </c>
      <c r="AU275" s="268" t="s">
        <v>91</v>
      </c>
      <c r="AV275" s="14" t="s">
        <v>91</v>
      </c>
      <c r="AW275" s="14" t="s">
        <v>38</v>
      </c>
      <c r="AX275" s="14" t="s">
        <v>82</v>
      </c>
      <c r="AY275" s="268" t="s">
        <v>162</v>
      </c>
    </row>
    <row r="276" s="16" customFormat="1">
      <c r="A276" s="16"/>
      <c r="B276" s="290"/>
      <c r="C276" s="291"/>
      <c r="D276" s="240" t="s">
        <v>181</v>
      </c>
      <c r="E276" s="292" t="s">
        <v>1</v>
      </c>
      <c r="F276" s="293" t="s">
        <v>372</v>
      </c>
      <c r="G276" s="291"/>
      <c r="H276" s="294">
        <v>1.325</v>
      </c>
      <c r="I276" s="295"/>
      <c r="J276" s="291"/>
      <c r="K276" s="291"/>
      <c r="L276" s="296"/>
      <c r="M276" s="297"/>
      <c r="N276" s="298"/>
      <c r="O276" s="298"/>
      <c r="P276" s="298"/>
      <c r="Q276" s="298"/>
      <c r="R276" s="298"/>
      <c r="S276" s="298"/>
      <c r="T276" s="299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300" t="s">
        <v>181</v>
      </c>
      <c r="AU276" s="300" t="s">
        <v>91</v>
      </c>
      <c r="AV276" s="16" t="s">
        <v>187</v>
      </c>
      <c r="AW276" s="16" t="s">
        <v>38</v>
      </c>
      <c r="AX276" s="16" t="s">
        <v>82</v>
      </c>
      <c r="AY276" s="300" t="s">
        <v>162</v>
      </c>
    </row>
    <row r="277" s="15" customFormat="1">
      <c r="A277" s="15"/>
      <c r="B277" s="269"/>
      <c r="C277" s="270"/>
      <c r="D277" s="240" t="s">
        <v>181</v>
      </c>
      <c r="E277" s="271" t="s">
        <v>1</v>
      </c>
      <c r="F277" s="272" t="s">
        <v>186</v>
      </c>
      <c r="G277" s="270"/>
      <c r="H277" s="273">
        <v>34.155000000000001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9" t="s">
        <v>181</v>
      </c>
      <c r="AU277" s="279" t="s">
        <v>91</v>
      </c>
      <c r="AV277" s="15" t="s">
        <v>168</v>
      </c>
      <c r="AW277" s="15" t="s">
        <v>38</v>
      </c>
      <c r="AX277" s="15" t="s">
        <v>89</v>
      </c>
      <c r="AY277" s="279" t="s">
        <v>162</v>
      </c>
    </row>
    <row r="278" s="2" customFormat="1" ht="16.5" customHeight="1">
      <c r="A278" s="39"/>
      <c r="B278" s="40"/>
      <c r="C278" s="227" t="s">
        <v>347</v>
      </c>
      <c r="D278" s="227" t="s">
        <v>164</v>
      </c>
      <c r="E278" s="228" t="s">
        <v>1041</v>
      </c>
      <c r="F278" s="229" t="s">
        <v>1042</v>
      </c>
      <c r="G278" s="230" t="s">
        <v>263</v>
      </c>
      <c r="H278" s="231">
        <v>28.058</v>
      </c>
      <c r="I278" s="232"/>
      <c r="J278" s="233">
        <f>ROUND(I278*H278,2)</f>
        <v>0</v>
      </c>
      <c r="K278" s="229" t="s">
        <v>174</v>
      </c>
      <c r="L278" s="45"/>
      <c r="M278" s="234" t="s">
        <v>1</v>
      </c>
      <c r="N278" s="235" t="s">
        <v>47</v>
      </c>
      <c r="O278" s="92"/>
      <c r="P278" s="236">
        <f>O278*H278</f>
        <v>0</v>
      </c>
      <c r="Q278" s="236">
        <v>0.06198</v>
      </c>
      <c r="R278" s="236">
        <f>Q278*H278</f>
        <v>1.73903484</v>
      </c>
      <c r="S278" s="236">
        <v>0</v>
      </c>
      <c r="T278" s="23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8" t="s">
        <v>168</v>
      </c>
      <c r="AT278" s="238" t="s">
        <v>164</v>
      </c>
      <c r="AU278" s="238" t="s">
        <v>91</v>
      </c>
      <c r="AY278" s="18" t="s">
        <v>162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8" t="s">
        <v>89</v>
      </c>
      <c r="BK278" s="239">
        <f>ROUND(I278*H278,2)</f>
        <v>0</v>
      </c>
      <c r="BL278" s="18" t="s">
        <v>168</v>
      </c>
      <c r="BM278" s="238" t="s">
        <v>1043</v>
      </c>
    </row>
    <row r="279" s="2" customFormat="1">
      <c r="A279" s="39"/>
      <c r="B279" s="40"/>
      <c r="C279" s="41"/>
      <c r="D279" s="240" t="s">
        <v>170</v>
      </c>
      <c r="E279" s="41"/>
      <c r="F279" s="241" t="s">
        <v>1044</v>
      </c>
      <c r="G279" s="41"/>
      <c r="H279" s="41"/>
      <c r="I279" s="242"/>
      <c r="J279" s="41"/>
      <c r="K279" s="41"/>
      <c r="L279" s="45"/>
      <c r="M279" s="243"/>
      <c r="N279" s="244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170</v>
      </c>
      <c r="AU279" s="18" t="s">
        <v>91</v>
      </c>
    </row>
    <row r="280" s="2" customFormat="1">
      <c r="A280" s="39"/>
      <c r="B280" s="40"/>
      <c r="C280" s="41"/>
      <c r="D280" s="245" t="s">
        <v>177</v>
      </c>
      <c r="E280" s="41"/>
      <c r="F280" s="246" t="s">
        <v>1045</v>
      </c>
      <c r="G280" s="41"/>
      <c r="H280" s="41"/>
      <c r="I280" s="242"/>
      <c r="J280" s="41"/>
      <c r="K280" s="41"/>
      <c r="L280" s="45"/>
      <c r="M280" s="243"/>
      <c r="N280" s="244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177</v>
      </c>
      <c r="AU280" s="18" t="s">
        <v>91</v>
      </c>
    </row>
    <row r="281" s="2" customFormat="1">
      <c r="A281" s="39"/>
      <c r="B281" s="40"/>
      <c r="C281" s="41"/>
      <c r="D281" s="240" t="s">
        <v>179</v>
      </c>
      <c r="E281" s="41"/>
      <c r="F281" s="247" t="s">
        <v>1046</v>
      </c>
      <c r="G281" s="41"/>
      <c r="H281" s="41"/>
      <c r="I281" s="242"/>
      <c r="J281" s="41"/>
      <c r="K281" s="41"/>
      <c r="L281" s="45"/>
      <c r="M281" s="243"/>
      <c r="N281" s="244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179</v>
      </c>
      <c r="AU281" s="18" t="s">
        <v>91</v>
      </c>
    </row>
    <row r="282" s="13" customFormat="1">
      <c r="A282" s="13"/>
      <c r="B282" s="248"/>
      <c r="C282" s="249"/>
      <c r="D282" s="240" t="s">
        <v>181</v>
      </c>
      <c r="E282" s="250" t="s">
        <v>1</v>
      </c>
      <c r="F282" s="251" t="s">
        <v>366</v>
      </c>
      <c r="G282" s="249"/>
      <c r="H282" s="250" t="s">
        <v>1</v>
      </c>
      <c r="I282" s="252"/>
      <c r="J282" s="249"/>
      <c r="K282" s="249"/>
      <c r="L282" s="253"/>
      <c r="M282" s="254"/>
      <c r="N282" s="255"/>
      <c r="O282" s="255"/>
      <c r="P282" s="255"/>
      <c r="Q282" s="255"/>
      <c r="R282" s="255"/>
      <c r="S282" s="255"/>
      <c r="T282" s="25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7" t="s">
        <v>181</v>
      </c>
      <c r="AU282" s="257" t="s">
        <v>91</v>
      </c>
      <c r="AV282" s="13" t="s">
        <v>89</v>
      </c>
      <c r="AW282" s="13" t="s">
        <v>38</v>
      </c>
      <c r="AX282" s="13" t="s">
        <v>82</v>
      </c>
      <c r="AY282" s="257" t="s">
        <v>162</v>
      </c>
    </row>
    <row r="283" s="13" customFormat="1">
      <c r="A283" s="13"/>
      <c r="B283" s="248"/>
      <c r="C283" s="249"/>
      <c r="D283" s="240" t="s">
        <v>181</v>
      </c>
      <c r="E283" s="250" t="s">
        <v>1</v>
      </c>
      <c r="F283" s="251" t="s">
        <v>1047</v>
      </c>
      <c r="G283" s="249"/>
      <c r="H283" s="250" t="s">
        <v>1</v>
      </c>
      <c r="I283" s="252"/>
      <c r="J283" s="249"/>
      <c r="K283" s="249"/>
      <c r="L283" s="253"/>
      <c r="M283" s="254"/>
      <c r="N283" s="255"/>
      <c r="O283" s="255"/>
      <c r="P283" s="255"/>
      <c r="Q283" s="255"/>
      <c r="R283" s="255"/>
      <c r="S283" s="255"/>
      <c r="T283" s="25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7" t="s">
        <v>181</v>
      </c>
      <c r="AU283" s="257" t="s">
        <v>91</v>
      </c>
      <c r="AV283" s="13" t="s">
        <v>89</v>
      </c>
      <c r="AW283" s="13" t="s">
        <v>38</v>
      </c>
      <c r="AX283" s="13" t="s">
        <v>82</v>
      </c>
      <c r="AY283" s="257" t="s">
        <v>162</v>
      </c>
    </row>
    <row r="284" s="14" customFormat="1">
      <c r="A284" s="14"/>
      <c r="B284" s="258"/>
      <c r="C284" s="259"/>
      <c r="D284" s="240" t="s">
        <v>181</v>
      </c>
      <c r="E284" s="260" t="s">
        <v>1</v>
      </c>
      <c r="F284" s="261" t="s">
        <v>1048</v>
      </c>
      <c r="G284" s="259"/>
      <c r="H284" s="262">
        <v>0.45600000000000002</v>
      </c>
      <c r="I284" s="263"/>
      <c r="J284" s="259"/>
      <c r="K284" s="259"/>
      <c r="L284" s="264"/>
      <c r="M284" s="265"/>
      <c r="N284" s="266"/>
      <c r="O284" s="266"/>
      <c r="P284" s="266"/>
      <c r="Q284" s="266"/>
      <c r="R284" s="266"/>
      <c r="S284" s="266"/>
      <c r="T284" s="267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8" t="s">
        <v>181</v>
      </c>
      <c r="AU284" s="268" t="s">
        <v>91</v>
      </c>
      <c r="AV284" s="14" t="s">
        <v>91</v>
      </c>
      <c r="AW284" s="14" t="s">
        <v>38</v>
      </c>
      <c r="AX284" s="14" t="s">
        <v>82</v>
      </c>
      <c r="AY284" s="268" t="s">
        <v>162</v>
      </c>
    </row>
    <row r="285" s="13" customFormat="1">
      <c r="A285" s="13"/>
      <c r="B285" s="248"/>
      <c r="C285" s="249"/>
      <c r="D285" s="240" t="s">
        <v>181</v>
      </c>
      <c r="E285" s="250" t="s">
        <v>1</v>
      </c>
      <c r="F285" s="251" t="s">
        <v>1049</v>
      </c>
      <c r="G285" s="249"/>
      <c r="H285" s="250" t="s">
        <v>1</v>
      </c>
      <c r="I285" s="252"/>
      <c r="J285" s="249"/>
      <c r="K285" s="249"/>
      <c r="L285" s="253"/>
      <c r="M285" s="254"/>
      <c r="N285" s="255"/>
      <c r="O285" s="255"/>
      <c r="P285" s="255"/>
      <c r="Q285" s="255"/>
      <c r="R285" s="255"/>
      <c r="S285" s="255"/>
      <c r="T285" s="25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7" t="s">
        <v>181</v>
      </c>
      <c r="AU285" s="257" t="s">
        <v>91</v>
      </c>
      <c r="AV285" s="13" t="s">
        <v>89</v>
      </c>
      <c r="AW285" s="13" t="s">
        <v>38</v>
      </c>
      <c r="AX285" s="13" t="s">
        <v>82</v>
      </c>
      <c r="AY285" s="257" t="s">
        <v>162</v>
      </c>
    </row>
    <row r="286" s="14" customFormat="1">
      <c r="A286" s="14"/>
      <c r="B286" s="258"/>
      <c r="C286" s="259"/>
      <c r="D286" s="240" t="s">
        <v>181</v>
      </c>
      <c r="E286" s="260" t="s">
        <v>1</v>
      </c>
      <c r="F286" s="261" t="s">
        <v>1050</v>
      </c>
      <c r="G286" s="259"/>
      <c r="H286" s="262">
        <v>3.1749999999999998</v>
      </c>
      <c r="I286" s="263"/>
      <c r="J286" s="259"/>
      <c r="K286" s="259"/>
      <c r="L286" s="264"/>
      <c r="M286" s="265"/>
      <c r="N286" s="266"/>
      <c r="O286" s="266"/>
      <c r="P286" s="266"/>
      <c r="Q286" s="266"/>
      <c r="R286" s="266"/>
      <c r="S286" s="266"/>
      <c r="T286" s="267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8" t="s">
        <v>181</v>
      </c>
      <c r="AU286" s="268" t="s">
        <v>91</v>
      </c>
      <c r="AV286" s="14" t="s">
        <v>91</v>
      </c>
      <c r="AW286" s="14" t="s">
        <v>38</v>
      </c>
      <c r="AX286" s="14" t="s">
        <v>82</v>
      </c>
      <c r="AY286" s="268" t="s">
        <v>162</v>
      </c>
    </row>
    <row r="287" s="13" customFormat="1">
      <c r="A287" s="13"/>
      <c r="B287" s="248"/>
      <c r="C287" s="249"/>
      <c r="D287" s="240" t="s">
        <v>181</v>
      </c>
      <c r="E287" s="250" t="s">
        <v>1</v>
      </c>
      <c r="F287" s="251" t="s">
        <v>1051</v>
      </c>
      <c r="G287" s="249"/>
      <c r="H287" s="250" t="s">
        <v>1</v>
      </c>
      <c r="I287" s="252"/>
      <c r="J287" s="249"/>
      <c r="K287" s="249"/>
      <c r="L287" s="253"/>
      <c r="M287" s="254"/>
      <c r="N287" s="255"/>
      <c r="O287" s="255"/>
      <c r="P287" s="255"/>
      <c r="Q287" s="255"/>
      <c r="R287" s="255"/>
      <c r="S287" s="255"/>
      <c r="T287" s="25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7" t="s">
        <v>181</v>
      </c>
      <c r="AU287" s="257" t="s">
        <v>91</v>
      </c>
      <c r="AV287" s="13" t="s">
        <v>89</v>
      </c>
      <c r="AW287" s="13" t="s">
        <v>38</v>
      </c>
      <c r="AX287" s="13" t="s">
        <v>82</v>
      </c>
      <c r="AY287" s="257" t="s">
        <v>162</v>
      </c>
    </row>
    <row r="288" s="14" customFormat="1">
      <c r="A288" s="14"/>
      <c r="B288" s="258"/>
      <c r="C288" s="259"/>
      <c r="D288" s="240" t="s">
        <v>181</v>
      </c>
      <c r="E288" s="260" t="s">
        <v>1</v>
      </c>
      <c r="F288" s="261" t="s">
        <v>1052</v>
      </c>
      <c r="G288" s="259"/>
      <c r="H288" s="262">
        <v>12.366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181</v>
      </c>
      <c r="AU288" s="268" t="s">
        <v>91</v>
      </c>
      <c r="AV288" s="14" t="s">
        <v>91</v>
      </c>
      <c r="AW288" s="14" t="s">
        <v>38</v>
      </c>
      <c r="AX288" s="14" t="s">
        <v>82</v>
      </c>
      <c r="AY288" s="268" t="s">
        <v>162</v>
      </c>
    </row>
    <row r="289" s="14" customFormat="1">
      <c r="A289" s="14"/>
      <c r="B289" s="258"/>
      <c r="C289" s="259"/>
      <c r="D289" s="240" t="s">
        <v>181</v>
      </c>
      <c r="E289" s="260" t="s">
        <v>1</v>
      </c>
      <c r="F289" s="261" t="s">
        <v>1053</v>
      </c>
      <c r="G289" s="259"/>
      <c r="H289" s="262">
        <v>4.9900000000000002</v>
      </c>
      <c r="I289" s="263"/>
      <c r="J289" s="259"/>
      <c r="K289" s="259"/>
      <c r="L289" s="264"/>
      <c r="M289" s="265"/>
      <c r="N289" s="266"/>
      <c r="O289" s="266"/>
      <c r="P289" s="266"/>
      <c r="Q289" s="266"/>
      <c r="R289" s="266"/>
      <c r="S289" s="266"/>
      <c r="T289" s="26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8" t="s">
        <v>181</v>
      </c>
      <c r="AU289" s="268" t="s">
        <v>91</v>
      </c>
      <c r="AV289" s="14" t="s">
        <v>91</v>
      </c>
      <c r="AW289" s="14" t="s">
        <v>38</v>
      </c>
      <c r="AX289" s="14" t="s">
        <v>82</v>
      </c>
      <c r="AY289" s="268" t="s">
        <v>162</v>
      </c>
    </row>
    <row r="290" s="13" customFormat="1">
      <c r="A290" s="13"/>
      <c r="B290" s="248"/>
      <c r="C290" s="249"/>
      <c r="D290" s="240" t="s">
        <v>181</v>
      </c>
      <c r="E290" s="250" t="s">
        <v>1</v>
      </c>
      <c r="F290" s="251" t="s">
        <v>1054</v>
      </c>
      <c r="G290" s="249"/>
      <c r="H290" s="250" t="s">
        <v>1</v>
      </c>
      <c r="I290" s="252"/>
      <c r="J290" s="249"/>
      <c r="K290" s="249"/>
      <c r="L290" s="253"/>
      <c r="M290" s="254"/>
      <c r="N290" s="255"/>
      <c r="O290" s="255"/>
      <c r="P290" s="255"/>
      <c r="Q290" s="255"/>
      <c r="R290" s="255"/>
      <c r="S290" s="255"/>
      <c r="T290" s="25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7" t="s">
        <v>181</v>
      </c>
      <c r="AU290" s="257" t="s">
        <v>91</v>
      </c>
      <c r="AV290" s="13" t="s">
        <v>89</v>
      </c>
      <c r="AW290" s="13" t="s">
        <v>38</v>
      </c>
      <c r="AX290" s="13" t="s">
        <v>82</v>
      </c>
      <c r="AY290" s="257" t="s">
        <v>162</v>
      </c>
    </row>
    <row r="291" s="14" customFormat="1">
      <c r="A291" s="14"/>
      <c r="B291" s="258"/>
      <c r="C291" s="259"/>
      <c r="D291" s="240" t="s">
        <v>181</v>
      </c>
      <c r="E291" s="260" t="s">
        <v>1</v>
      </c>
      <c r="F291" s="261" t="s">
        <v>1055</v>
      </c>
      <c r="G291" s="259"/>
      <c r="H291" s="262">
        <v>4.5199999999999996</v>
      </c>
      <c r="I291" s="263"/>
      <c r="J291" s="259"/>
      <c r="K291" s="259"/>
      <c r="L291" s="264"/>
      <c r="M291" s="265"/>
      <c r="N291" s="266"/>
      <c r="O291" s="266"/>
      <c r="P291" s="266"/>
      <c r="Q291" s="266"/>
      <c r="R291" s="266"/>
      <c r="S291" s="266"/>
      <c r="T291" s="26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8" t="s">
        <v>181</v>
      </c>
      <c r="AU291" s="268" t="s">
        <v>91</v>
      </c>
      <c r="AV291" s="14" t="s">
        <v>91</v>
      </c>
      <c r="AW291" s="14" t="s">
        <v>38</v>
      </c>
      <c r="AX291" s="14" t="s">
        <v>82</v>
      </c>
      <c r="AY291" s="268" t="s">
        <v>162</v>
      </c>
    </row>
    <row r="292" s="15" customFormat="1">
      <c r="A292" s="15"/>
      <c r="B292" s="269"/>
      <c r="C292" s="270"/>
      <c r="D292" s="240" t="s">
        <v>181</v>
      </c>
      <c r="E292" s="271" t="s">
        <v>1</v>
      </c>
      <c r="F292" s="272" t="s">
        <v>186</v>
      </c>
      <c r="G292" s="270"/>
      <c r="H292" s="273">
        <v>25.507000000000001</v>
      </c>
      <c r="I292" s="274"/>
      <c r="J292" s="270"/>
      <c r="K292" s="270"/>
      <c r="L292" s="275"/>
      <c r="M292" s="276"/>
      <c r="N292" s="277"/>
      <c r="O292" s="277"/>
      <c r="P292" s="277"/>
      <c r="Q292" s="277"/>
      <c r="R292" s="277"/>
      <c r="S292" s="277"/>
      <c r="T292" s="278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9" t="s">
        <v>181</v>
      </c>
      <c r="AU292" s="279" t="s">
        <v>91</v>
      </c>
      <c r="AV292" s="15" t="s">
        <v>168</v>
      </c>
      <c r="AW292" s="15" t="s">
        <v>38</v>
      </c>
      <c r="AX292" s="15" t="s">
        <v>89</v>
      </c>
      <c r="AY292" s="279" t="s">
        <v>162</v>
      </c>
    </row>
    <row r="293" s="14" customFormat="1">
      <c r="A293" s="14"/>
      <c r="B293" s="258"/>
      <c r="C293" s="259"/>
      <c r="D293" s="240" t="s">
        <v>181</v>
      </c>
      <c r="E293" s="259"/>
      <c r="F293" s="261" t="s">
        <v>1056</v>
      </c>
      <c r="G293" s="259"/>
      <c r="H293" s="262">
        <v>28.058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8" t="s">
        <v>181</v>
      </c>
      <c r="AU293" s="268" t="s">
        <v>91</v>
      </c>
      <c r="AV293" s="14" t="s">
        <v>91</v>
      </c>
      <c r="AW293" s="14" t="s">
        <v>4</v>
      </c>
      <c r="AX293" s="14" t="s">
        <v>89</v>
      </c>
      <c r="AY293" s="268" t="s">
        <v>162</v>
      </c>
    </row>
    <row r="294" s="2" customFormat="1" ht="16.5" customHeight="1">
      <c r="A294" s="39"/>
      <c r="B294" s="40"/>
      <c r="C294" s="227" t="s">
        <v>354</v>
      </c>
      <c r="D294" s="227" t="s">
        <v>164</v>
      </c>
      <c r="E294" s="228" t="s">
        <v>1057</v>
      </c>
      <c r="F294" s="229" t="s">
        <v>1058</v>
      </c>
      <c r="G294" s="230" t="s">
        <v>263</v>
      </c>
      <c r="H294" s="231">
        <v>25.507000000000001</v>
      </c>
      <c r="I294" s="232"/>
      <c r="J294" s="233">
        <f>ROUND(I294*H294,2)</f>
        <v>0</v>
      </c>
      <c r="K294" s="229" t="s">
        <v>174</v>
      </c>
      <c r="L294" s="45"/>
      <c r="M294" s="234" t="s">
        <v>1</v>
      </c>
      <c r="N294" s="235" t="s">
        <v>47</v>
      </c>
      <c r="O294" s="92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8" t="s">
        <v>168</v>
      </c>
      <c r="AT294" s="238" t="s">
        <v>164</v>
      </c>
      <c r="AU294" s="238" t="s">
        <v>91</v>
      </c>
      <c r="AY294" s="18" t="s">
        <v>162</v>
      </c>
      <c r="BE294" s="239">
        <f>IF(N294="základní",J294,0)</f>
        <v>0</v>
      </c>
      <c r="BF294" s="239">
        <f>IF(N294="snížená",J294,0)</f>
        <v>0</v>
      </c>
      <c r="BG294" s="239">
        <f>IF(N294="zákl. přenesená",J294,0)</f>
        <v>0</v>
      </c>
      <c r="BH294" s="239">
        <f>IF(N294="sníž. přenesená",J294,0)</f>
        <v>0</v>
      </c>
      <c r="BI294" s="239">
        <f>IF(N294="nulová",J294,0)</f>
        <v>0</v>
      </c>
      <c r="BJ294" s="18" t="s">
        <v>89</v>
      </c>
      <c r="BK294" s="239">
        <f>ROUND(I294*H294,2)</f>
        <v>0</v>
      </c>
      <c r="BL294" s="18" t="s">
        <v>168</v>
      </c>
      <c r="BM294" s="238" t="s">
        <v>1059</v>
      </c>
    </row>
    <row r="295" s="2" customFormat="1">
      <c r="A295" s="39"/>
      <c r="B295" s="40"/>
      <c r="C295" s="41"/>
      <c r="D295" s="240" t="s">
        <v>170</v>
      </c>
      <c r="E295" s="41"/>
      <c r="F295" s="241" t="s">
        <v>1060</v>
      </c>
      <c r="G295" s="41"/>
      <c r="H295" s="41"/>
      <c r="I295" s="242"/>
      <c r="J295" s="41"/>
      <c r="K295" s="41"/>
      <c r="L295" s="45"/>
      <c r="M295" s="243"/>
      <c r="N295" s="244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170</v>
      </c>
      <c r="AU295" s="18" t="s">
        <v>91</v>
      </c>
    </row>
    <row r="296" s="2" customFormat="1">
      <c r="A296" s="39"/>
      <c r="B296" s="40"/>
      <c r="C296" s="41"/>
      <c r="D296" s="245" t="s">
        <v>177</v>
      </c>
      <c r="E296" s="41"/>
      <c r="F296" s="246" t="s">
        <v>1061</v>
      </c>
      <c r="G296" s="41"/>
      <c r="H296" s="41"/>
      <c r="I296" s="242"/>
      <c r="J296" s="41"/>
      <c r="K296" s="41"/>
      <c r="L296" s="45"/>
      <c r="M296" s="243"/>
      <c r="N296" s="244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177</v>
      </c>
      <c r="AU296" s="18" t="s">
        <v>91</v>
      </c>
    </row>
    <row r="297" s="13" customFormat="1">
      <c r="A297" s="13"/>
      <c r="B297" s="248"/>
      <c r="C297" s="249"/>
      <c r="D297" s="240" t="s">
        <v>181</v>
      </c>
      <c r="E297" s="250" t="s">
        <v>1</v>
      </c>
      <c r="F297" s="251" t="s">
        <v>366</v>
      </c>
      <c r="G297" s="249"/>
      <c r="H297" s="250" t="s">
        <v>1</v>
      </c>
      <c r="I297" s="252"/>
      <c r="J297" s="249"/>
      <c r="K297" s="249"/>
      <c r="L297" s="253"/>
      <c r="M297" s="254"/>
      <c r="N297" s="255"/>
      <c r="O297" s="255"/>
      <c r="P297" s="255"/>
      <c r="Q297" s="255"/>
      <c r="R297" s="255"/>
      <c r="S297" s="255"/>
      <c r="T297" s="25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7" t="s">
        <v>181</v>
      </c>
      <c r="AU297" s="257" t="s">
        <v>91</v>
      </c>
      <c r="AV297" s="13" t="s">
        <v>89</v>
      </c>
      <c r="AW297" s="13" t="s">
        <v>38</v>
      </c>
      <c r="AX297" s="13" t="s">
        <v>82</v>
      </c>
      <c r="AY297" s="257" t="s">
        <v>162</v>
      </c>
    </row>
    <row r="298" s="13" customFormat="1">
      <c r="A298" s="13"/>
      <c r="B298" s="248"/>
      <c r="C298" s="249"/>
      <c r="D298" s="240" t="s">
        <v>181</v>
      </c>
      <c r="E298" s="250" t="s">
        <v>1</v>
      </c>
      <c r="F298" s="251" t="s">
        <v>1047</v>
      </c>
      <c r="G298" s="249"/>
      <c r="H298" s="250" t="s">
        <v>1</v>
      </c>
      <c r="I298" s="252"/>
      <c r="J298" s="249"/>
      <c r="K298" s="249"/>
      <c r="L298" s="253"/>
      <c r="M298" s="254"/>
      <c r="N298" s="255"/>
      <c r="O298" s="255"/>
      <c r="P298" s="255"/>
      <c r="Q298" s="255"/>
      <c r="R298" s="255"/>
      <c r="S298" s="255"/>
      <c r="T298" s="25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7" t="s">
        <v>181</v>
      </c>
      <c r="AU298" s="257" t="s">
        <v>91</v>
      </c>
      <c r="AV298" s="13" t="s">
        <v>89</v>
      </c>
      <c r="AW298" s="13" t="s">
        <v>38</v>
      </c>
      <c r="AX298" s="13" t="s">
        <v>82</v>
      </c>
      <c r="AY298" s="257" t="s">
        <v>162</v>
      </c>
    </row>
    <row r="299" s="14" customFormat="1">
      <c r="A299" s="14"/>
      <c r="B299" s="258"/>
      <c r="C299" s="259"/>
      <c r="D299" s="240" t="s">
        <v>181</v>
      </c>
      <c r="E299" s="260" t="s">
        <v>1</v>
      </c>
      <c r="F299" s="261" t="s">
        <v>1048</v>
      </c>
      <c r="G299" s="259"/>
      <c r="H299" s="262">
        <v>0.45600000000000002</v>
      </c>
      <c r="I299" s="263"/>
      <c r="J299" s="259"/>
      <c r="K299" s="259"/>
      <c r="L299" s="264"/>
      <c r="M299" s="265"/>
      <c r="N299" s="266"/>
      <c r="O299" s="266"/>
      <c r="P299" s="266"/>
      <c r="Q299" s="266"/>
      <c r="R299" s="266"/>
      <c r="S299" s="266"/>
      <c r="T299" s="26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8" t="s">
        <v>181</v>
      </c>
      <c r="AU299" s="268" t="s">
        <v>91</v>
      </c>
      <c r="AV299" s="14" t="s">
        <v>91</v>
      </c>
      <c r="AW299" s="14" t="s">
        <v>38</v>
      </c>
      <c r="AX299" s="14" t="s">
        <v>82</v>
      </c>
      <c r="AY299" s="268" t="s">
        <v>162</v>
      </c>
    </row>
    <row r="300" s="13" customFormat="1">
      <c r="A300" s="13"/>
      <c r="B300" s="248"/>
      <c r="C300" s="249"/>
      <c r="D300" s="240" t="s">
        <v>181</v>
      </c>
      <c r="E300" s="250" t="s">
        <v>1</v>
      </c>
      <c r="F300" s="251" t="s">
        <v>1049</v>
      </c>
      <c r="G300" s="249"/>
      <c r="H300" s="250" t="s">
        <v>1</v>
      </c>
      <c r="I300" s="252"/>
      <c r="J300" s="249"/>
      <c r="K300" s="249"/>
      <c r="L300" s="253"/>
      <c r="M300" s="254"/>
      <c r="N300" s="255"/>
      <c r="O300" s="255"/>
      <c r="P300" s="255"/>
      <c r="Q300" s="255"/>
      <c r="R300" s="255"/>
      <c r="S300" s="255"/>
      <c r="T300" s="25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7" t="s">
        <v>181</v>
      </c>
      <c r="AU300" s="257" t="s">
        <v>91</v>
      </c>
      <c r="AV300" s="13" t="s">
        <v>89</v>
      </c>
      <c r="AW300" s="13" t="s">
        <v>38</v>
      </c>
      <c r="AX300" s="13" t="s">
        <v>82</v>
      </c>
      <c r="AY300" s="257" t="s">
        <v>162</v>
      </c>
    </row>
    <row r="301" s="14" customFormat="1">
      <c r="A301" s="14"/>
      <c r="B301" s="258"/>
      <c r="C301" s="259"/>
      <c r="D301" s="240" t="s">
        <v>181</v>
      </c>
      <c r="E301" s="260" t="s">
        <v>1</v>
      </c>
      <c r="F301" s="261" t="s">
        <v>1050</v>
      </c>
      <c r="G301" s="259"/>
      <c r="H301" s="262">
        <v>3.1749999999999998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8" t="s">
        <v>181</v>
      </c>
      <c r="AU301" s="268" t="s">
        <v>91</v>
      </c>
      <c r="AV301" s="14" t="s">
        <v>91</v>
      </c>
      <c r="AW301" s="14" t="s">
        <v>38</v>
      </c>
      <c r="AX301" s="14" t="s">
        <v>82</v>
      </c>
      <c r="AY301" s="268" t="s">
        <v>162</v>
      </c>
    </row>
    <row r="302" s="13" customFormat="1">
      <c r="A302" s="13"/>
      <c r="B302" s="248"/>
      <c r="C302" s="249"/>
      <c r="D302" s="240" t="s">
        <v>181</v>
      </c>
      <c r="E302" s="250" t="s">
        <v>1</v>
      </c>
      <c r="F302" s="251" t="s">
        <v>1051</v>
      </c>
      <c r="G302" s="249"/>
      <c r="H302" s="250" t="s">
        <v>1</v>
      </c>
      <c r="I302" s="252"/>
      <c r="J302" s="249"/>
      <c r="K302" s="249"/>
      <c r="L302" s="253"/>
      <c r="M302" s="254"/>
      <c r="N302" s="255"/>
      <c r="O302" s="255"/>
      <c r="P302" s="255"/>
      <c r="Q302" s="255"/>
      <c r="R302" s="255"/>
      <c r="S302" s="255"/>
      <c r="T302" s="25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7" t="s">
        <v>181</v>
      </c>
      <c r="AU302" s="257" t="s">
        <v>91</v>
      </c>
      <c r="AV302" s="13" t="s">
        <v>89</v>
      </c>
      <c r="AW302" s="13" t="s">
        <v>38</v>
      </c>
      <c r="AX302" s="13" t="s">
        <v>82</v>
      </c>
      <c r="AY302" s="257" t="s">
        <v>162</v>
      </c>
    </row>
    <row r="303" s="14" customFormat="1">
      <c r="A303" s="14"/>
      <c r="B303" s="258"/>
      <c r="C303" s="259"/>
      <c r="D303" s="240" t="s">
        <v>181</v>
      </c>
      <c r="E303" s="260" t="s">
        <v>1</v>
      </c>
      <c r="F303" s="261" t="s">
        <v>1052</v>
      </c>
      <c r="G303" s="259"/>
      <c r="H303" s="262">
        <v>12.366</v>
      </c>
      <c r="I303" s="263"/>
      <c r="J303" s="259"/>
      <c r="K303" s="259"/>
      <c r="L303" s="264"/>
      <c r="M303" s="265"/>
      <c r="N303" s="266"/>
      <c r="O303" s="266"/>
      <c r="P303" s="266"/>
      <c r="Q303" s="266"/>
      <c r="R303" s="266"/>
      <c r="S303" s="266"/>
      <c r="T303" s="267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8" t="s">
        <v>181</v>
      </c>
      <c r="AU303" s="268" t="s">
        <v>91</v>
      </c>
      <c r="AV303" s="14" t="s">
        <v>91</v>
      </c>
      <c r="AW303" s="14" t="s">
        <v>38</v>
      </c>
      <c r="AX303" s="14" t="s">
        <v>82</v>
      </c>
      <c r="AY303" s="268" t="s">
        <v>162</v>
      </c>
    </row>
    <row r="304" s="14" customFormat="1">
      <c r="A304" s="14"/>
      <c r="B304" s="258"/>
      <c r="C304" s="259"/>
      <c r="D304" s="240" t="s">
        <v>181</v>
      </c>
      <c r="E304" s="260" t="s">
        <v>1</v>
      </c>
      <c r="F304" s="261" t="s">
        <v>1053</v>
      </c>
      <c r="G304" s="259"/>
      <c r="H304" s="262">
        <v>4.9900000000000002</v>
      </c>
      <c r="I304" s="263"/>
      <c r="J304" s="259"/>
      <c r="K304" s="259"/>
      <c r="L304" s="264"/>
      <c r="M304" s="265"/>
      <c r="N304" s="266"/>
      <c r="O304" s="266"/>
      <c r="P304" s="266"/>
      <c r="Q304" s="266"/>
      <c r="R304" s="266"/>
      <c r="S304" s="266"/>
      <c r="T304" s="26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8" t="s">
        <v>181</v>
      </c>
      <c r="AU304" s="268" t="s">
        <v>91</v>
      </c>
      <c r="AV304" s="14" t="s">
        <v>91</v>
      </c>
      <c r="AW304" s="14" t="s">
        <v>38</v>
      </c>
      <c r="AX304" s="14" t="s">
        <v>82</v>
      </c>
      <c r="AY304" s="268" t="s">
        <v>162</v>
      </c>
    </row>
    <row r="305" s="13" customFormat="1">
      <c r="A305" s="13"/>
      <c r="B305" s="248"/>
      <c r="C305" s="249"/>
      <c r="D305" s="240" t="s">
        <v>181</v>
      </c>
      <c r="E305" s="250" t="s">
        <v>1</v>
      </c>
      <c r="F305" s="251" t="s">
        <v>1054</v>
      </c>
      <c r="G305" s="249"/>
      <c r="H305" s="250" t="s">
        <v>1</v>
      </c>
      <c r="I305" s="252"/>
      <c r="J305" s="249"/>
      <c r="K305" s="249"/>
      <c r="L305" s="253"/>
      <c r="M305" s="254"/>
      <c r="N305" s="255"/>
      <c r="O305" s="255"/>
      <c r="P305" s="255"/>
      <c r="Q305" s="255"/>
      <c r="R305" s="255"/>
      <c r="S305" s="255"/>
      <c r="T305" s="25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7" t="s">
        <v>181</v>
      </c>
      <c r="AU305" s="257" t="s">
        <v>91</v>
      </c>
      <c r="AV305" s="13" t="s">
        <v>89</v>
      </c>
      <c r="AW305" s="13" t="s">
        <v>38</v>
      </c>
      <c r="AX305" s="13" t="s">
        <v>82</v>
      </c>
      <c r="AY305" s="257" t="s">
        <v>162</v>
      </c>
    </row>
    <row r="306" s="14" customFormat="1">
      <c r="A306" s="14"/>
      <c r="B306" s="258"/>
      <c r="C306" s="259"/>
      <c r="D306" s="240" t="s">
        <v>181</v>
      </c>
      <c r="E306" s="260" t="s">
        <v>1</v>
      </c>
      <c r="F306" s="261" t="s">
        <v>1055</v>
      </c>
      <c r="G306" s="259"/>
      <c r="H306" s="262">
        <v>4.5199999999999996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181</v>
      </c>
      <c r="AU306" s="268" t="s">
        <v>91</v>
      </c>
      <c r="AV306" s="14" t="s">
        <v>91</v>
      </c>
      <c r="AW306" s="14" t="s">
        <v>38</v>
      </c>
      <c r="AX306" s="14" t="s">
        <v>82</v>
      </c>
      <c r="AY306" s="268" t="s">
        <v>162</v>
      </c>
    </row>
    <row r="307" s="15" customFormat="1">
      <c r="A307" s="15"/>
      <c r="B307" s="269"/>
      <c r="C307" s="270"/>
      <c r="D307" s="240" t="s">
        <v>181</v>
      </c>
      <c r="E307" s="271" t="s">
        <v>1</v>
      </c>
      <c r="F307" s="272" t="s">
        <v>186</v>
      </c>
      <c r="G307" s="270"/>
      <c r="H307" s="273">
        <v>25.507000000000001</v>
      </c>
      <c r="I307" s="274"/>
      <c r="J307" s="270"/>
      <c r="K307" s="270"/>
      <c r="L307" s="275"/>
      <c r="M307" s="276"/>
      <c r="N307" s="277"/>
      <c r="O307" s="277"/>
      <c r="P307" s="277"/>
      <c r="Q307" s="277"/>
      <c r="R307" s="277"/>
      <c r="S307" s="277"/>
      <c r="T307" s="278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9" t="s">
        <v>181</v>
      </c>
      <c r="AU307" s="279" t="s">
        <v>91</v>
      </c>
      <c r="AV307" s="15" t="s">
        <v>168</v>
      </c>
      <c r="AW307" s="15" t="s">
        <v>38</v>
      </c>
      <c r="AX307" s="15" t="s">
        <v>89</v>
      </c>
      <c r="AY307" s="279" t="s">
        <v>162</v>
      </c>
    </row>
    <row r="308" s="2" customFormat="1" ht="16.5" customHeight="1">
      <c r="A308" s="39"/>
      <c r="B308" s="40"/>
      <c r="C308" s="227" t="s">
        <v>360</v>
      </c>
      <c r="D308" s="227" t="s">
        <v>164</v>
      </c>
      <c r="E308" s="228" t="s">
        <v>1062</v>
      </c>
      <c r="F308" s="229" t="s">
        <v>1063</v>
      </c>
      <c r="G308" s="230" t="s">
        <v>247</v>
      </c>
      <c r="H308" s="231">
        <v>14</v>
      </c>
      <c r="I308" s="232"/>
      <c r="J308" s="233">
        <f>ROUND(I308*H308,2)</f>
        <v>0</v>
      </c>
      <c r="K308" s="229" t="s">
        <v>174</v>
      </c>
      <c r="L308" s="45"/>
      <c r="M308" s="234" t="s">
        <v>1</v>
      </c>
      <c r="N308" s="235" t="s">
        <v>47</v>
      </c>
      <c r="O308" s="92"/>
      <c r="P308" s="236">
        <f>O308*H308</f>
        <v>0</v>
      </c>
      <c r="Q308" s="236">
        <v>0.00098999999999999999</v>
      </c>
      <c r="R308" s="236">
        <f>Q308*H308</f>
        <v>0.013860000000000001</v>
      </c>
      <c r="S308" s="236">
        <v>0</v>
      </c>
      <c r="T308" s="237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8" t="s">
        <v>168</v>
      </c>
      <c r="AT308" s="238" t="s">
        <v>164</v>
      </c>
      <c r="AU308" s="238" t="s">
        <v>91</v>
      </c>
      <c r="AY308" s="18" t="s">
        <v>162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8" t="s">
        <v>89</v>
      </c>
      <c r="BK308" s="239">
        <f>ROUND(I308*H308,2)</f>
        <v>0</v>
      </c>
      <c r="BL308" s="18" t="s">
        <v>168</v>
      </c>
      <c r="BM308" s="238" t="s">
        <v>1064</v>
      </c>
    </row>
    <row r="309" s="2" customFormat="1">
      <c r="A309" s="39"/>
      <c r="B309" s="40"/>
      <c r="C309" s="41"/>
      <c r="D309" s="240" t="s">
        <v>170</v>
      </c>
      <c r="E309" s="41"/>
      <c r="F309" s="241" t="s">
        <v>1065</v>
      </c>
      <c r="G309" s="41"/>
      <c r="H309" s="41"/>
      <c r="I309" s="242"/>
      <c r="J309" s="41"/>
      <c r="K309" s="41"/>
      <c r="L309" s="45"/>
      <c r="M309" s="243"/>
      <c r="N309" s="244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170</v>
      </c>
      <c r="AU309" s="18" t="s">
        <v>91</v>
      </c>
    </row>
    <row r="310" s="2" customFormat="1">
      <c r="A310" s="39"/>
      <c r="B310" s="40"/>
      <c r="C310" s="41"/>
      <c r="D310" s="245" t="s">
        <v>177</v>
      </c>
      <c r="E310" s="41"/>
      <c r="F310" s="246" t="s">
        <v>1066</v>
      </c>
      <c r="G310" s="41"/>
      <c r="H310" s="41"/>
      <c r="I310" s="242"/>
      <c r="J310" s="41"/>
      <c r="K310" s="41"/>
      <c r="L310" s="45"/>
      <c r="M310" s="243"/>
      <c r="N310" s="244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177</v>
      </c>
      <c r="AU310" s="18" t="s">
        <v>91</v>
      </c>
    </row>
    <row r="311" s="13" customFormat="1">
      <c r="A311" s="13"/>
      <c r="B311" s="248"/>
      <c r="C311" s="249"/>
      <c r="D311" s="240" t="s">
        <v>181</v>
      </c>
      <c r="E311" s="250" t="s">
        <v>1</v>
      </c>
      <c r="F311" s="251" t="s">
        <v>366</v>
      </c>
      <c r="G311" s="249"/>
      <c r="H311" s="250" t="s">
        <v>1</v>
      </c>
      <c r="I311" s="252"/>
      <c r="J311" s="249"/>
      <c r="K311" s="249"/>
      <c r="L311" s="253"/>
      <c r="M311" s="254"/>
      <c r="N311" s="255"/>
      <c r="O311" s="255"/>
      <c r="P311" s="255"/>
      <c r="Q311" s="255"/>
      <c r="R311" s="255"/>
      <c r="S311" s="255"/>
      <c r="T311" s="25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7" t="s">
        <v>181</v>
      </c>
      <c r="AU311" s="257" t="s">
        <v>91</v>
      </c>
      <c r="AV311" s="13" t="s">
        <v>89</v>
      </c>
      <c r="AW311" s="13" t="s">
        <v>38</v>
      </c>
      <c r="AX311" s="13" t="s">
        <v>82</v>
      </c>
      <c r="AY311" s="257" t="s">
        <v>162</v>
      </c>
    </row>
    <row r="312" s="13" customFormat="1">
      <c r="A312" s="13"/>
      <c r="B312" s="248"/>
      <c r="C312" s="249"/>
      <c r="D312" s="240" t="s">
        <v>181</v>
      </c>
      <c r="E312" s="250" t="s">
        <v>1</v>
      </c>
      <c r="F312" s="251" t="s">
        <v>1067</v>
      </c>
      <c r="G312" s="249"/>
      <c r="H312" s="250" t="s">
        <v>1</v>
      </c>
      <c r="I312" s="252"/>
      <c r="J312" s="249"/>
      <c r="K312" s="249"/>
      <c r="L312" s="253"/>
      <c r="M312" s="254"/>
      <c r="N312" s="255"/>
      <c r="O312" s="255"/>
      <c r="P312" s="255"/>
      <c r="Q312" s="255"/>
      <c r="R312" s="255"/>
      <c r="S312" s="255"/>
      <c r="T312" s="25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7" t="s">
        <v>181</v>
      </c>
      <c r="AU312" s="257" t="s">
        <v>91</v>
      </c>
      <c r="AV312" s="13" t="s">
        <v>89</v>
      </c>
      <c r="AW312" s="13" t="s">
        <v>38</v>
      </c>
      <c r="AX312" s="13" t="s">
        <v>82</v>
      </c>
      <c r="AY312" s="257" t="s">
        <v>162</v>
      </c>
    </row>
    <row r="313" s="14" customFormat="1">
      <c r="A313" s="14"/>
      <c r="B313" s="258"/>
      <c r="C313" s="259"/>
      <c r="D313" s="240" t="s">
        <v>181</v>
      </c>
      <c r="E313" s="260" t="s">
        <v>1</v>
      </c>
      <c r="F313" s="261" t="s">
        <v>279</v>
      </c>
      <c r="G313" s="259"/>
      <c r="H313" s="262">
        <v>14</v>
      </c>
      <c r="I313" s="263"/>
      <c r="J313" s="259"/>
      <c r="K313" s="259"/>
      <c r="L313" s="264"/>
      <c r="M313" s="265"/>
      <c r="N313" s="266"/>
      <c r="O313" s="266"/>
      <c r="P313" s="266"/>
      <c r="Q313" s="266"/>
      <c r="R313" s="266"/>
      <c r="S313" s="266"/>
      <c r="T313" s="267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8" t="s">
        <v>181</v>
      </c>
      <c r="AU313" s="268" t="s">
        <v>91</v>
      </c>
      <c r="AV313" s="14" t="s">
        <v>91</v>
      </c>
      <c r="AW313" s="14" t="s">
        <v>38</v>
      </c>
      <c r="AX313" s="14" t="s">
        <v>89</v>
      </c>
      <c r="AY313" s="268" t="s">
        <v>162</v>
      </c>
    </row>
    <row r="314" s="2" customFormat="1" ht="16.5" customHeight="1">
      <c r="A314" s="39"/>
      <c r="B314" s="40"/>
      <c r="C314" s="227" t="s">
        <v>381</v>
      </c>
      <c r="D314" s="227" t="s">
        <v>164</v>
      </c>
      <c r="E314" s="228" t="s">
        <v>1068</v>
      </c>
      <c r="F314" s="229" t="s">
        <v>1069</v>
      </c>
      <c r="G314" s="230" t="s">
        <v>247</v>
      </c>
      <c r="H314" s="231">
        <v>14</v>
      </c>
      <c r="I314" s="232"/>
      <c r="J314" s="233">
        <f>ROUND(I314*H314,2)</f>
        <v>0</v>
      </c>
      <c r="K314" s="229" t="s">
        <v>174</v>
      </c>
      <c r="L314" s="45"/>
      <c r="M314" s="234" t="s">
        <v>1</v>
      </c>
      <c r="N314" s="235" t="s">
        <v>47</v>
      </c>
      <c r="O314" s="92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8" t="s">
        <v>168</v>
      </c>
      <c r="AT314" s="238" t="s">
        <v>164</v>
      </c>
      <c r="AU314" s="238" t="s">
        <v>91</v>
      </c>
      <c r="AY314" s="18" t="s">
        <v>162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8" t="s">
        <v>89</v>
      </c>
      <c r="BK314" s="239">
        <f>ROUND(I314*H314,2)</f>
        <v>0</v>
      </c>
      <c r="BL314" s="18" t="s">
        <v>168</v>
      </c>
      <c r="BM314" s="238" t="s">
        <v>1070</v>
      </c>
    </row>
    <row r="315" s="2" customFormat="1">
      <c r="A315" s="39"/>
      <c r="B315" s="40"/>
      <c r="C315" s="41"/>
      <c r="D315" s="240" t="s">
        <v>170</v>
      </c>
      <c r="E315" s="41"/>
      <c r="F315" s="241" t="s">
        <v>1071</v>
      </c>
      <c r="G315" s="41"/>
      <c r="H315" s="41"/>
      <c r="I315" s="242"/>
      <c r="J315" s="41"/>
      <c r="K315" s="41"/>
      <c r="L315" s="45"/>
      <c r="M315" s="243"/>
      <c r="N315" s="244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170</v>
      </c>
      <c r="AU315" s="18" t="s">
        <v>91</v>
      </c>
    </row>
    <row r="316" s="2" customFormat="1">
      <c r="A316" s="39"/>
      <c r="B316" s="40"/>
      <c r="C316" s="41"/>
      <c r="D316" s="245" t="s">
        <v>177</v>
      </c>
      <c r="E316" s="41"/>
      <c r="F316" s="246" t="s">
        <v>1072</v>
      </c>
      <c r="G316" s="41"/>
      <c r="H316" s="41"/>
      <c r="I316" s="242"/>
      <c r="J316" s="41"/>
      <c r="K316" s="41"/>
      <c r="L316" s="45"/>
      <c r="M316" s="243"/>
      <c r="N316" s="24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177</v>
      </c>
      <c r="AU316" s="18" t="s">
        <v>91</v>
      </c>
    </row>
    <row r="317" s="2" customFormat="1">
      <c r="A317" s="39"/>
      <c r="B317" s="40"/>
      <c r="C317" s="41"/>
      <c r="D317" s="240" t="s">
        <v>179</v>
      </c>
      <c r="E317" s="41"/>
      <c r="F317" s="247" t="s">
        <v>1073</v>
      </c>
      <c r="G317" s="41"/>
      <c r="H317" s="41"/>
      <c r="I317" s="242"/>
      <c r="J317" s="41"/>
      <c r="K317" s="41"/>
      <c r="L317" s="45"/>
      <c r="M317" s="243"/>
      <c r="N317" s="24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179</v>
      </c>
      <c r="AU317" s="18" t="s">
        <v>91</v>
      </c>
    </row>
    <row r="318" s="2" customFormat="1" ht="16.5" customHeight="1">
      <c r="A318" s="39"/>
      <c r="B318" s="40"/>
      <c r="C318" s="227" t="s">
        <v>390</v>
      </c>
      <c r="D318" s="227" t="s">
        <v>164</v>
      </c>
      <c r="E318" s="228" t="s">
        <v>1074</v>
      </c>
      <c r="F318" s="229" t="s">
        <v>1075</v>
      </c>
      <c r="G318" s="230" t="s">
        <v>240</v>
      </c>
      <c r="H318" s="231">
        <v>5.1539999999999999</v>
      </c>
      <c r="I318" s="232"/>
      <c r="J318" s="233">
        <f>ROUND(I318*H318,2)</f>
        <v>0</v>
      </c>
      <c r="K318" s="229" t="s">
        <v>174</v>
      </c>
      <c r="L318" s="45"/>
      <c r="M318" s="234" t="s">
        <v>1</v>
      </c>
      <c r="N318" s="235" t="s">
        <v>47</v>
      </c>
      <c r="O318" s="92"/>
      <c r="P318" s="236">
        <f>O318*H318</f>
        <v>0</v>
      </c>
      <c r="Q318" s="236">
        <v>1.3330299999999999</v>
      </c>
      <c r="R318" s="236">
        <f>Q318*H318</f>
        <v>6.8704366199999996</v>
      </c>
      <c r="S318" s="236">
        <v>0</v>
      </c>
      <c r="T318" s="237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8" t="s">
        <v>168</v>
      </c>
      <c r="AT318" s="238" t="s">
        <v>164</v>
      </c>
      <c r="AU318" s="238" t="s">
        <v>91</v>
      </c>
      <c r="AY318" s="18" t="s">
        <v>162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8" t="s">
        <v>89</v>
      </c>
      <c r="BK318" s="239">
        <f>ROUND(I318*H318,2)</f>
        <v>0</v>
      </c>
      <c r="BL318" s="18" t="s">
        <v>168</v>
      </c>
      <c r="BM318" s="238" t="s">
        <v>1076</v>
      </c>
    </row>
    <row r="319" s="2" customFormat="1">
      <c r="A319" s="39"/>
      <c r="B319" s="40"/>
      <c r="C319" s="41"/>
      <c r="D319" s="240" t="s">
        <v>170</v>
      </c>
      <c r="E319" s="41"/>
      <c r="F319" s="241" t="s">
        <v>1077</v>
      </c>
      <c r="G319" s="41"/>
      <c r="H319" s="41"/>
      <c r="I319" s="242"/>
      <c r="J319" s="41"/>
      <c r="K319" s="41"/>
      <c r="L319" s="45"/>
      <c r="M319" s="243"/>
      <c r="N319" s="244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170</v>
      </c>
      <c r="AU319" s="18" t="s">
        <v>91</v>
      </c>
    </row>
    <row r="320" s="2" customFormat="1">
      <c r="A320" s="39"/>
      <c r="B320" s="40"/>
      <c r="C320" s="41"/>
      <c r="D320" s="245" t="s">
        <v>177</v>
      </c>
      <c r="E320" s="41"/>
      <c r="F320" s="246" t="s">
        <v>1078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177</v>
      </c>
      <c r="AU320" s="18" t="s">
        <v>91</v>
      </c>
    </row>
    <row r="321" s="13" customFormat="1">
      <c r="A321" s="13"/>
      <c r="B321" s="248"/>
      <c r="C321" s="249"/>
      <c r="D321" s="240" t="s">
        <v>181</v>
      </c>
      <c r="E321" s="250" t="s">
        <v>1</v>
      </c>
      <c r="F321" s="251" t="s">
        <v>366</v>
      </c>
      <c r="G321" s="249"/>
      <c r="H321" s="250" t="s">
        <v>1</v>
      </c>
      <c r="I321" s="252"/>
      <c r="J321" s="249"/>
      <c r="K321" s="249"/>
      <c r="L321" s="253"/>
      <c r="M321" s="254"/>
      <c r="N321" s="255"/>
      <c r="O321" s="255"/>
      <c r="P321" s="255"/>
      <c r="Q321" s="255"/>
      <c r="R321" s="255"/>
      <c r="S321" s="255"/>
      <c r="T321" s="25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181</v>
      </c>
      <c r="AU321" s="257" t="s">
        <v>91</v>
      </c>
      <c r="AV321" s="13" t="s">
        <v>89</v>
      </c>
      <c r="AW321" s="13" t="s">
        <v>38</v>
      </c>
      <c r="AX321" s="13" t="s">
        <v>82</v>
      </c>
      <c r="AY321" s="257" t="s">
        <v>162</v>
      </c>
    </row>
    <row r="322" s="13" customFormat="1">
      <c r="A322" s="13"/>
      <c r="B322" s="248"/>
      <c r="C322" s="249"/>
      <c r="D322" s="240" t="s">
        <v>181</v>
      </c>
      <c r="E322" s="250" t="s">
        <v>1</v>
      </c>
      <c r="F322" s="251" t="s">
        <v>1079</v>
      </c>
      <c r="G322" s="249"/>
      <c r="H322" s="250" t="s">
        <v>1</v>
      </c>
      <c r="I322" s="252"/>
      <c r="J322" s="249"/>
      <c r="K322" s="249"/>
      <c r="L322" s="253"/>
      <c r="M322" s="254"/>
      <c r="N322" s="255"/>
      <c r="O322" s="255"/>
      <c r="P322" s="255"/>
      <c r="Q322" s="255"/>
      <c r="R322" s="255"/>
      <c r="S322" s="255"/>
      <c r="T322" s="25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7" t="s">
        <v>181</v>
      </c>
      <c r="AU322" s="257" t="s">
        <v>91</v>
      </c>
      <c r="AV322" s="13" t="s">
        <v>89</v>
      </c>
      <c r="AW322" s="13" t="s">
        <v>38</v>
      </c>
      <c r="AX322" s="13" t="s">
        <v>82</v>
      </c>
      <c r="AY322" s="257" t="s">
        <v>162</v>
      </c>
    </row>
    <row r="323" s="14" customFormat="1">
      <c r="A323" s="14"/>
      <c r="B323" s="258"/>
      <c r="C323" s="259"/>
      <c r="D323" s="240" t="s">
        <v>181</v>
      </c>
      <c r="E323" s="260" t="s">
        <v>1</v>
      </c>
      <c r="F323" s="261" t="s">
        <v>1080</v>
      </c>
      <c r="G323" s="259"/>
      <c r="H323" s="262">
        <v>5.1539999999999999</v>
      </c>
      <c r="I323" s="263"/>
      <c r="J323" s="259"/>
      <c r="K323" s="259"/>
      <c r="L323" s="264"/>
      <c r="M323" s="265"/>
      <c r="N323" s="266"/>
      <c r="O323" s="266"/>
      <c r="P323" s="266"/>
      <c r="Q323" s="266"/>
      <c r="R323" s="266"/>
      <c r="S323" s="266"/>
      <c r="T323" s="267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8" t="s">
        <v>181</v>
      </c>
      <c r="AU323" s="268" t="s">
        <v>91</v>
      </c>
      <c r="AV323" s="14" t="s">
        <v>91</v>
      </c>
      <c r="AW323" s="14" t="s">
        <v>38</v>
      </c>
      <c r="AX323" s="14" t="s">
        <v>89</v>
      </c>
      <c r="AY323" s="268" t="s">
        <v>162</v>
      </c>
    </row>
    <row r="324" s="2" customFormat="1" ht="16.5" customHeight="1">
      <c r="A324" s="39"/>
      <c r="B324" s="40"/>
      <c r="C324" s="227" t="s">
        <v>398</v>
      </c>
      <c r="D324" s="227" t="s">
        <v>164</v>
      </c>
      <c r="E324" s="228" t="s">
        <v>494</v>
      </c>
      <c r="F324" s="229" t="s">
        <v>495</v>
      </c>
      <c r="G324" s="230" t="s">
        <v>247</v>
      </c>
      <c r="H324" s="231">
        <v>0.40000000000000002</v>
      </c>
      <c r="I324" s="232"/>
      <c r="J324" s="233">
        <f>ROUND(I324*H324,2)</f>
        <v>0</v>
      </c>
      <c r="K324" s="229" t="s">
        <v>1</v>
      </c>
      <c r="L324" s="45"/>
      <c r="M324" s="234" t="s">
        <v>1</v>
      </c>
      <c r="N324" s="235" t="s">
        <v>47</v>
      </c>
      <c r="O324" s="92"/>
      <c r="P324" s="236">
        <f>O324*H324</f>
        <v>0</v>
      </c>
      <c r="Q324" s="236">
        <v>0.0081600500000000003</v>
      </c>
      <c r="R324" s="236">
        <f>Q324*H324</f>
        <v>0.0032640200000000003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168</v>
      </c>
      <c r="AT324" s="238" t="s">
        <v>164</v>
      </c>
      <c r="AU324" s="238" t="s">
        <v>91</v>
      </c>
      <c r="AY324" s="18" t="s">
        <v>162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89</v>
      </c>
      <c r="BK324" s="239">
        <f>ROUND(I324*H324,2)</f>
        <v>0</v>
      </c>
      <c r="BL324" s="18" t="s">
        <v>168</v>
      </c>
      <c r="BM324" s="238" t="s">
        <v>1081</v>
      </c>
    </row>
    <row r="325" s="2" customFormat="1">
      <c r="A325" s="39"/>
      <c r="B325" s="40"/>
      <c r="C325" s="41"/>
      <c r="D325" s="240" t="s">
        <v>170</v>
      </c>
      <c r="E325" s="41"/>
      <c r="F325" s="241" t="s">
        <v>495</v>
      </c>
      <c r="G325" s="41"/>
      <c r="H325" s="41"/>
      <c r="I325" s="242"/>
      <c r="J325" s="41"/>
      <c r="K325" s="41"/>
      <c r="L325" s="45"/>
      <c r="M325" s="243"/>
      <c r="N325" s="244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170</v>
      </c>
      <c r="AU325" s="18" t="s">
        <v>91</v>
      </c>
    </row>
    <row r="326" s="2" customFormat="1">
      <c r="A326" s="39"/>
      <c r="B326" s="40"/>
      <c r="C326" s="41"/>
      <c r="D326" s="240" t="s">
        <v>179</v>
      </c>
      <c r="E326" s="41"/>
      <c r="F326" s="247" t="s">
        <v>497</v>
      </c>
      <c r="G326" s="41"/>
      <c r="H326" s="41"/>
      <c r="I326" s="242"/>
      <c r="J326" s="41"/>
      <c r="K326" s="41"/>
      <c r="L326" s="45"/>
      <c r="M326" s="243"/>
      <c r="N326" s="244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179</v>
      </c>
      <c r="AU326" s="18" t="s">
        <v>91</v>
      </c>
    </row>
    <row r="327" s="13" customFormat="1">
      <c r="A327" s="13"/>
      <c r="B327" s="248"/>
      <c r="C327" s="249"/>
      <c r="D327" s="240" t="s">
        <v>181</v>
      </c>
      <c r="E327" s="250" t="s">
        <v>1</v>
      </c>
      <c r="F327" s="251" t="s">
        <v>1035</v>
      </c>
      <c r="G327" s="249"/>
      <c r="H327" s="250" t="s">
        <v>1</v>
      </c>
      <c r="I327" s="252"/>
      <c r="J327" s="249"/>
      <c r="K327" s="249"/>
      <c r="L327" s="253"/>
      <c r="M327" s="254"/>
      <c r="N327" s="255"/>
      <c r="O327" s="255"/>
      <c r="P327" s="255"/>
      <c r="Q327" s="255"/>
      <c r="R327" s="255"/>
      <c r="S327" s="255"/>
      <c r="T327" s="25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7" t="s">
        <v>181</v>
      </c>
      <c r="AU327" s="257" t="s">
        <v>91</v>
      </c>
      <c r="AV327" s="13" t="s">
        <v>89</v>
      </c>
      <c r="AW327" s="13" t="s">
        <v>38</v>
      </c>
      <c r="AX327" s="13" t="s">
        <v>82</v>
      </c>
      <c r="AY327" s="257" t="s">
        <v>162</v>
      </c>
    </row>
    <row r="328" s="13" customFormat="1">
      <c r="A328" s="13"/>
      <c r="B328" s="248"/>
      <c r="C328" s="249"/>
      <c r="D328" s="240" t="s">
        <v>181</v>
      </c>
      <c r="E328" s="250" t="s">
        <v>1</v>
      </c>
      <c r="F328" s="251" t="s">
        <v>499</v>
      </c>
      <c r="G328" s="249"/>
      <c r="H328" s="250" t="s">
        <v>1</v>
      </c>
      <c r="I328" s="252"/>
      <c r="J328" s="249"/>
      <c r="K328" s="249"/>
      <c r="L328" s="253"/>
      <c r="M328" s="254"/>
      <c r="N328" s="255"/>
      <c r="O328" s="255"/>
      <c r="P328" s="255"/>
      <c r="Q328" s="255"/>
      <c r="R328" s="255"/>
      <c r="S328" s="255"/>
      <c r="T328" s="25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181</v>
      </c>
      <c r="AU328" s="257" t="s">
        <v>91</v>
      </c>
      <c r="AV328" s="13" t="s">
        <v>89</v>
      </c>
      <c r="AW328" s="13" t="s">
        <v>38</v>
      </c>
      <c r="AX328" s="13" t="s">
        <v>82</v>
      </c>
      <c r="AY328" s="257" t="s">
        <v>162</v>
      </c>
    </row>
    <row r="329" s="14" customFormat="1">
      <c r="A329" s="14"/>
      <c r="B329" s="258"/>
      <c r="C329" s="259"/>
      <c r="D329" s="240" t="s">
        <v>181</v>
      </c>
      <c r="E329" s="260" t="s">
        <v>1</v>
      </c>
      <c r="F329" s="261" t="s">
        <v>500</v>
      </c>
      <c r="G329" s="259"/>
      <c r="H329" s="262">
        <v>0.40000000000000002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8" t="s">
        <v>181</v>
      </c>
      <c r="AU329" s="268" t="s">
        <v>91</v>
      </c>
      <c r="AV329" s="14" t="s">
        <v>91</v>
      </c>
      <c r="AW329" s="14" t="s">
        <v>38</v>
      </c>
      <c r="AX329" s="14" t="s">
        <v>89</v>
      </c>
      <c r="AY329" s="268" t="s">
        <v>162</v>
      </c>
    </row>
    <row r="330" s="12" customFormat="1" ht="22.8" customHeight="1">
      <c r="A330" s="12"/>
      <c r="B330" s="211"/>
      <c r="C330" s="212"/>
      <c r="D330" s="213" t="s">
        <v>81</v>
      </c>
      <c r="E330" s="225" t="s">
        <v>168</v>
      </c>
      <c r="F330" s="225" t="s">
        <v>501</v>
      </c>
      <c r="G330" s="212"/>
      <c r="H330" s="212"/>
      <c r="I330" s="215"/>
      <c r="J330" s="226">
        <f>BK330</f>
        <v>0</v>
      </c>
      <c r="K330" s="212"/>
      <c r="L330" s="217"/>
      <c r="M330" s="218"/>
      <c r="N330" s="219"/>
      <c r="O330" s="219"/>
      <c r="P330" s="220">
        <f>SUM(P331:P338)</f>
        <v>0</v>
      </c>
      <c r="Q330" s="219"/>
      <c r="R330" s="220">
        <f>SUM(R331:R338)</f>
        <v>9.9697933800000005</v>
      </c>
      <c r="S330" s="219"/>
      <c r="T330" s="221">
        <f>SUM(T331:T338)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22" t="s">
        <v>89</v>
      </c>
      <c r="AT330" s="223" t="s">
        <v>81</v>
      </c>
      <c r="AU330" s="223" t="s">
        <v>89</v>
      </c>
      <c r="AY330" s="222" t="s">
        <v>162</v>
      </c>
      <c r="BK330" s="224">
        <f>SUM(BK331:BK338)</f>
        <v>0</v>
      </c>
    </row>
    <row r="331" s="2" customFormat="1" ht="16.5" customHeight="1">
      <c r="A331" s="39"/>
      <c r="B331" s="40"/>
      <c r="C331" s="227" t="s">
        <v>418</v>
      </c>
      <c r="D331" s="227" t="s">
        <v>164</v>
      </c>
      <c r="E331" s="228" t="s">
        <v>1082</v>
      </c>
      <c r="F331" s="229" t="s">
        <v>1083</v>
      </c>
      <c r="G331" s="230" t="s">
        <v>263</v>
      </c>
      <c r="H331" s="231">
        <v>43.731000000000002</v>
      </c>
      <c r="I331" s="232"/>
      <c r="J331" s="233">
        <f>ROUND(I331*H331,2)</f>
        <v>0</v>
      </c>
      <c r="K331" s="229" t="s">
        <v>174</v>
      </c>
      <c r="L331" s="45"/>
      <c r="M331" s="234" t="s">
        <v>1</v>
      </c>
      <c r="N331" s="235" t="s">
        <v>47</v>
      </c>
      <c r="O331" s="92"/>
      <c r="P331" s="236">
        <f>O331*H331</f>
        <v>0</v>
      </c>
      <c r="Q331" s="236">
        <v>0.22797999999999999</v>
      </c>
      <c r="R331" s="236">
        <f>Q331*H331</f>
        <v>9.9697933800000005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168</v>
      </c>
      <c r="AT331" s="238" t="s">
        <v>164</v>
      </c>
      <c r="AU331" s="238" t="s">
        <v>91</v>
      </c>
      <c r="AY331" s="18" t="s">
        <v>162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89</v>
      </c>
      <c r="BK331" s="239">
        <f>ROUND(I331*H331,2)</f>
        <v>0</v>
      </c>
      <c r="BL331" s="18" t="s">
        <v>168</v>
      </c>
      <c r="BM331" s="238" t="s">
        <v>1084</v>
      </c>
    </row>
    <row r="332" s="2" customFormat="1">
      <c r="A332" s="39"/>
      <c r="B332" s="40"/>
      <c r="C332" s="41"/>
      <c r="D332" s="240" t="s">
        <v>170</v>
      </c>
      <c r="E332" s="41"/>
      <c r="F332" s="241" t="s">
        <v>1085</v>
      </c>
      <c r="G332" s="41"/>
      <c r="H332" s="41"/>
      <c r="I332" s="242"/>
      <c r="J332" s="41"/>
      <c r="K332" s="41"/>
      <c r="L332" s="45"/>
      <c r="M332" s="243"/>
      <c r="N332" s="24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170</v>
      </c>
      <c r="AU332" s="18" t="s">
        <v>91</v>
      </c>
    </row>
    <row r="333" s="2" customFormat="1">
      <c r="A333" s="39"/>
      <c r="B333" s="40"/>
      <c r="C333" s="41"/>
      <c r="D333" s="245" t="s">
        <v>177</v>
      </c>
      <c r="E333" s="41"/>
      <c r="F333" s="246" t="s">
        <v>1086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177</v>
      </c>
      <c r="AU333" s="18" t="s">
        <v>91</v>
      </c>
    </row>
    <row r="334" s="2" customFormat="1">
      <c r="A334" s="39"/>
      <c r="B334" s="40"/>
      <c r="C334" s="41"/>
      <c r="D334" s="240" t="s">
        <v>179</v>
      </c>
      <c r="E334" s="41"/>
      <c r="F334" s="247" t="s">
        <v>508</v>
      </c>
      <c r="G334" s="41"/>
      <c r="H334" s="41"/>
      <c r="I334" s="242"/>
      <c r="J334" s="41"/>
      <c r="K334" s="41"/>
      <c r="L334" s="45"/>
      <c r="M334" s="243"/>
      <c r="N334" s="24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179</v>
      </c>
      <c r="AU334" s="18" t="s">
        <v>91</v>
      </c>
    </row>
    <row r="335" s="13" customFormat="1">
      <c r="A335" s="13"/>
      <c r="B335" s="248"/>
      <c r="C335" s="249"/>
      <c r="D335" s="240" t="s">
        <v>181</v>
      </c>
      <c r="E335" s="250" t="s">
        <v>1</v>
      </c>
      <c r="F335" s="251" t="s">
        <v>1087</v>
      </c>
      <c r="G335" s="249"/>
      <c r="H335" s="250" t="s">
        <v>1</v>
      </c>
      <c r="I335" s="252"/>
      <c r="J335" s="249"/>
      <c r="K335" s="249"/>
      <c r="L335" s="253"/>
      <c r="M335" s="254"/>
      <c r="N335" s="255"/>
      <c r="O335" s="255"/>
      <c r="P335" s="255"/>
      <c r="Q335" s="255"/>
      <c r="R335" s="255"/>
      <c r="S335" s="255"/>
      <c r="T335" s="25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7" t="s">
        <v>181</v>
      </c>
      <c r="AU335" s="257" t="s">
        <v>91</v>
      </c>
      <c r="AV335" s="13" t="s">
        <v>89</v>
      </c>
      <c r="AW335" s="13" t="s">
        <v>38</v>
      </c>
      <c r="AX335" s="13" t="s">
        <v>82</v>
      </c>
      <c r="AY335" s="257" t="s">
        <v>162</v>
      </c>
    </row>
    <row r="336" s="14" customFormat="1">
      <c r="A336" s="14"/>
      <c r="B336" s="258"/>
      <c r="C336" s="259"/>
      <c r="D336" s="240" t="s">
        <v>181</v>
      </c>
      <c r="E336" s="260" t="s">
        <v>1</v>
      </c>
      <c r="F336" s="261" t="s">
        <v>1088</v>
      </c>
      <c r="G336" s="259"/>
      <c r="H336" s="262">
        <v>42.789000000000001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181</v>
      </c>
      <c r="AU336" s="268" t="s">
        <v>91</v>
      </c>
      <c r="AV336" s="14" t="s">
        <v>91</v>
      </c>
      <c r="AW336" s="14" t="s">
        <v>38</v>
      </c>
      <c r="AX336" s="14" t="s">
        <v>82</v>
      </c>
      <c r="AY336" s="268" t="s">
        <v>162</v>
      </c>
    </row>
    <row r="337" s="14" customFormat="1">
      <c r="A337" s="14"/>
      <c r="B337" s="258"/>
      <c r="C337" s="259"/>
      <c r="D337" s="240" t="s">
        <v>181</v>
      </c>
      <c r="E337" s="260" t="s">
        <v>1</v>
      </c>
      <c r="F337" s="261" t="s">
        <v>1089</v>
      </c>
      <c r="G337" s="259"/>
      <c r="H337" s="262">
        <v>0.94199999999999995</v>
      </c>
      <c r="I337" s="263"/>
      <c r="J337" s="259"/>
      <c r="K337" s="259"/>
      <c r="L337" s="264"/>
      <c r="M337" s="265"/>
      <c r="N337" s="266"/>
      <c r="O337" s="266"/>
      <c r="P337" s="266"/>
      <c r="Q337" s="266"/>
      <c r="R337" s="266"/>
      <c r="S337" s="266"/>
      <c r="T337" s="267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8" t="s">
        <v>181</v>
      </c>
      <c r="AU337" s="268" t="s">
        <v>91</v>
      </c>
      <c r="AV337" s="14" t="s">
        <v>91</v>
      </c>
      <c r="AW337" s="14" t="s">
        <v>38</v>
      </c>
      <c r="AX337" s="14" t="s">
        <v>82</v>
      </c>
      <c r="AY337" s="268" t="s">
        <v>162</v>
      </c>
    </row>
    <row r="338" s="15" customFormat="1">
      <c r="A338" s="15"/>
      <c r="B338" s="269"/>
      <c r="C338" s="270"/>
      <c r="D338" s="240" t="s">
        <v>181</v>
      </c>
      <c r="E338" s="271" t="s">
        <v>1</v>
      </c>
      <c r="F338" s="272" t="s">
        <v>186</v>
      </c>
      <c r="G338" s="270"/>
      <c r="H338" s="273">
        <v>43.731000000000002</v>
      </c>
      <c r="I338" s="274"/>
      <c r="J338" s="270"/>
      <c r="K338" s="270"/>
      <c r="L338" s="275"/>
      <c r="M338" s="276"/>
      <c r="N338" s="277"/>
      <c r="O338" s="277"/>
      <c r="P338" s="277"/>
      <c r="Q338" s="277"/>
      <c r="R338" s="277"/>
      <c r="S338" s="277"/>
      <c r="T338" s="278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9" t="s">
        <v>181</v>
      </c>
      <c r="AU338" s="279" t="s">
        <v>91</v>
      </c>
      <c r="AV338" s="15" t="s">
        <v>168</v>
      </c>
      <c r="AW338" s="15" t="s">
        <v>38</v>
      </c>
      <c r="AX338" s="15" t="s">
        <v>89</v>
      </c>
      <c r="AY338" s="279" t="s">
        <v>162</v>
      </c>
    </row>
    <row r="339" s="12" customFormat="1" ht="22.8" customHeight="1">
      <c r="A339" s="12"/>
      <c r="B339" s="211"/>
      <c r="C339" s="212"/>
      <c r="D339" s="213" t="s">
        <v>81</v>
      </c>
      <c r="E339" s="225" t="s">
        <v>216</v>
      </c>
      <c r="F339" s="225" t="s">
        <v>511</v>
      </c>
      <c r="G339" s="212"/>
      <c r="H339" s="212"/>
      <c r="I339" s="215"/>
      <c r="J339" s="226">
        <f>BK339</f>
        <v>0</v>
      </c>
      <c r="K339" s="212"/>
      <c r="L339" s="217"/>
      <c r="M339" s="218"/>
      <c r="N339" s="219"/>
      <c r="O339" s="219"/>
      <c r="P339" s="220">
        <f>SUM(P340:P376)</f>
        <v>0</v>
      </c>
      <c r="Q339" s="219"/>
      <c r="R339" s="220">
        <f>SUM(R340:R376)</f>
        <v>6.7450398299999996</v>
      </c>
      <c r="S339" s="219"/>
      <c r="T339" s="221">
        <f>SUM(T340:T376)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2" t="s">
        <v>89</v>
      </c>
      <c r="AT339" s="223" t="s">
        <v>81</v>
      </c>
      <c r="AU339" s="223" t="s">
        <v>89</v>
      </c>
      <c r="AY339" s="222" t="s">
        <v>162</v>
      </c>
      <c r="BK339" s="224">
        <f>SUM(BK340:BK376)</f>
        <v>0</v>
      </c>
    </row>
    <row r="340" s="2" customFormat="1" ht="21.75" customHeight="1">
      <c r="A340" s="39"/>
      <c r="B340" s="40"/>
      <c r="C340" s="227" t="s">
        <v>435</v>
      </c>
      <c r="D340" s="227" t="s">
        <v>164</v>
      </c>
      <c r="E340" s="228" t="s">
        <v>513</v>
      </c>
      <c r="F340" s="229" t="s">
        <v>514</v>
      </c>
      <c r="G340" s="230" t="s">
        <v>173</v>
      </c>
      <c r="H340" s="231">
        <v>2.661</v>
      </c>
      <c r="I340" s="232"/>
      <c r="J340" s="233">
        <f>ROUND(I340*H340,2)</f>
        <v>0</v>
      </c>
      <c r="K340" s="229" t="s">
        <v>174</v>
      </c>
      <c r="L340" s="45"/>
      <c r="M340" s="234" t="s">
        <v>1</v>
      </c>
      <c r="N340" s="235" t="s">
        <v>47</v>
      </c>
      <c r="O340" s="92"/>
      <c r="P340" s="236">
        <f>O340*H340</f>
        <v>0</v>
      </c>
      <c r="Q340" s="236">
        <v>2.5018699999999998</v>
      </c>
      <c r="R340" s="236">
        <f>Q340*H340</f>
        <v>6.6574760699999995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168</v>
      </c>
      <c r="AT340" s="238" t="s">
        <v>164</v>
      </c>
      <c r="AU340" s="238" t="s">
        <v>91</v>
      </c>
      <c r="AY340" s="18" t="s">
        <v>162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89</v>
      </c>
      <c r="BK340" s="239">
        <f>ROUND(I340*H340,2)</f>
        <v>0</v>
      </c>
      <c r="BL340" s="18" t="s">
        <v>168</v>
      </c>
      <c r="BM340" s="238" t="s">
        <v>1090</v>
      </c>
    </row>
    <row r="341" s="2" customFormat="1">
      <c r="A341" s="39"/>
      <c r="B341" s="40"/>
      <c r="C341" s="41"/>
      <c r="D341" s="240" t="s">
        <v>170</v>
      </c>
      <c r="E341" s="41"/>
      <c r="F341" s="241" t="s">
        <v>516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170</v>
      </c>
      <c r="AU341" s="18" t="s">
        <v>91</v>
      </c>
    </row>
    <row r="342" s="2" customFormat="1">
      <c r="A342" s="39"/>
      <c r="B342" s="40"/>
      <c r="C342" s="41"/>
      <c r="D342" s="245" t="s">
        <v>177</v>
      </c>
      <c r="E342" s="41"/>
      <c r="F342" s="246" t="s">
        <v>517</v>
      </c>
      <c r="G342" s="41"/>
      <c r="H342" s="41"/>
      <c r="I342" s="242"/>
      <c r="J342" s="41"/>
      <c r="K342" s="41"/>
      <c r="L342" s="45"/>
      <c r="M342" s="243"/>
      <c r="N342" s="244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177</v>
      </c>
      <c r="AU342" s="18" t="s">
        <v>91</v>
      </c>
    </row>
    <row r="343" s="13" customFormat="1">
      <c r="A343" s="13"/>
      <c r="B343" s="248"/>
      <c r="C343" s="249"/>
      <c r="D343" s="240" t="s">
        <v>181</v>
      </c>
      <c r="E343" s="250" t="s">
        <v>1</v>
      </c>
      <c r="F343" s="251" t="s">
        <v>518</v>
      </c>
      <c r="G343" s="249"/>
      <c r="H343" s="250" t="s">
        <v>1</v>
      </c>
      <c r="I343" s="252"/>
      <c r="J343" s="249"/>
      <c r="K343" s="249"/>
      <c r="L343" s="253"/>
      <c r="M343" s="254"/>
      <c r="N343" s="255"/>
      <c r="O343" s="255"/>
      <c r="P343" s="255"/>
      <c r="Q343" s="255"/>
      <c r="R343" s="255"/>
      <c r="S343" s="255"/>
      <c r="T343" s="25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7" t="s">
        <v>181</v>
      </c>
      <c r="AU343" s="257" t="s">
        <v>91</v>
      </c>
      <c r="AV343" s="13" t="s">
        <v>89</v>
      </c>
      <c r="AW343" s="13" t="s">
        <v>38</v>
      </c>
      <c r="AX343" s="13" t="s">
        <v>82</v>
      </c>
      <c r="AY343" s="257" t="s">
        <v>162</v>
      </c>
    </row>
    <row r="344" s="13" customFormat="1">
      <c r="A344" s="13"/>
      <c r="B344" s="248"/>
      <c r="C344" s="249"/>
      <c r="D344" s="240" t="s">
        <v>181</v>
      </c>
      <c r="E344" s="250" t="s">
        <v>1</v>
      </c>
      <c r="F344" s="251" t="s">
        <v>1091</v>
      </c>
      <c r="G344" s="249"/>
      <c r="H344" s="250" t="s">
        <v>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7" t="s">
        <v>181</v>
      </c>
      <c r="AU344" s="257" t="s">
        <v>91</v>
      </c>
      <c r="AV344" s="13" t="s">
        <v>89</v>
      </c>
      <c r="AW344" s="13" t="s">
        <v>38</v>
      </c>
      <c r="AX344" s="13" t="s">
        <v>82</v>
      </c>
      <c r="AY344" s="257" t="s">
        <v>162</v>
      </c>
    </row>
    <row r="345" s="14" customFormat="1">
      <c r="A345" s="14"/>
      <c r="B345" s="258"/>
      <c r="C345" s="259"/>
      <c r="D345" s="240" t="s">
        <v>181</v>
      </c>
      <c r="E345" s="260" t="s">
        <v>1</v>
      </c>
      <c r="F345" s="261" t="s">
        <v>1092</v>
      </c>
      <c r="G345" s="259"/>
      <c r="H345" s="262">
        <v>2.5830000000000002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8" t="s">
        <v>181</v>
      </c>
      <c r="AU345" s="268" t="s">
        <v>91</v>
      </c>
      <c r="AV345" s="14" t="s">
        <v>91</v>
      </c>
      <c r="AW345" s="14" t="s">
        <v>38</v>
      </c>
      <c r="AX345" s="14" t="s">
        <v>82</v>
      </c>
      <c r="AY345" s="268" t="s">
        <v>162</v>
      </c>
    </row>
    <row r="346" s="14" customFormat="1">
      <c r="A346" s="14"/>
      <c r="B346" s="258"/>
      <c r="C346" s="259"/>
      <c r="D346" s="240" t="s">
        <v>181</v>
      </c>
      <c r="E346" s="260" t="s">
        <v>1</v>
      </c>
      <c r="F346" s="261" t="s">
        <v>1093</v>
      </c>
      <c r="G346" s="259"/>
      <c r="H346" s="262">
        <v>0.078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8" t="s">
        <v>181</v>
      </c>
      <c r="AU346" s="268" t="s">
        <v>91</v>
      </c>
      <c r="AV346" s="14" t="s">
        <v>91</v>
      </c>
      <c r="AW346" s="14" t="s">
        <v>38</v>
      </c>
      <c r="AX346" s="14" t="s">
        <v>82</v>
      </c>
      <c r="AY346" s="268" t="s">
        <v>162</v>
      </c>
    </row>
    <row r="347" s="15" customFormat="1">
      <c r="A347" s="15"/>
      <c r="B347" s="269"/>
      <c r="C347" s="270"/>
      <c r="D347" s="240" t="s">
        <v>181</v>
      </c>
      <c r="E347" s="271" t="s">
        <v>1</v>
      </c>
      <c r="F347" s="272" t="s">
        <v>186</v>
      </c>
      <c r="G347" s="270"/>
      <c r="H347" s="273">
        <v>2.661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9" t="s">
        <v>181</v>
      </c>
      <c r="AU347" s="279" t="s">
        <v>91</v>
      </c>
      <c r="AV347" s="15" t="s">
        <v>168</v>
      </c>
      <c r="AW347" s="15" t="s">
        <v>38</v>
      </c>
      <c r="AX347" s="15" t="s">
        <v>89</v>
      </c>
      <c r="AY347" s="279" t="s">
        <v>162</v>
      </c>
    </row>
    <row r="348" s="2" customFormat="1" ht="16.5" customHeight="1">
      <c r="A348" s="39"/>
      <c r="B348" s="40"/>
      <c r="C348" s="227" t="s">
        <v>443</v>
      </c>
      <c r="D348" s="227" t="s">
        <v>164</v>
      </c>
      <c r="E348" s="228" t="s">
        <v>523</v>
      </c>
      <c r="F348" s="229" t="s">
        <v>524</v>
      </c>
      <c r="G348" s="230" t="s">
        <v>173</v>
      </c>
      <c r="H348" s="231">
        <v>2.661</v>
      </c>
      <c r="I348" s="232"/>
      <c r="J348" s="233">
        <f>ROUND(I348*H348,2)</f>
        <v>0</v>
      </c>
      <c r="K348" s="229" t="s">
        <v>174</v>
      </c>
      <c r="L348" s="45"/>
      <c r="M348" s="234" t="s">
        <v>1</v>
      </c>
      <c r="N348" s="235" t="s">
        <v>47</v>
      </c>
      <c r="O348" s="92"/>
      <c r="P348" s="236">
        <f>O348*H348</f>
        <v>0</v>
      </c>
      <c r="Q348" s="236">
        <v>0.02</v>
      </c>
      <c r="R348" s="236">
        <f>Q348*H348</f>
        <v>0.053220000000000003</v>
      </c>
      <c r="S348" s="236">
        <v>0</v>
      </c>
      <c r="T348" s="237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8" t="s">
        <v>168</v>
      </c>
      <c r="AT348" s="238" t="s">
        <v>164</v>
      </c>
      <c r="AU348" s="238" t="s">
        <v>91</v>
      </c>
      <c r="AY348" s="18" t="s">
        <v>162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8" t="s">
        <v>89</v>
      </c>
      <c r="BK348" s="239">
        <f>ROUND(I348*H348,2)</f>
        <v>0</v>
      </c>
      <c r="BL348" s="18" t="s">
        <v>168</v>
      </c>
      <c r="BM348" s="238" t="s">
        <v>1094</v>
      </c>
    </row>
    <row r="349" s="2" customFormat="1">
      <c r="A349" s="39"/>
      <c r="B349" s="40"/>
      <c r="C349" s="41"/>
      <c r="D349" s="240" t="s">
        <v>170</v>
      </c>
      <c r="E349" s="41"/>
      <c r="F349" s="241" t="s">
        <v>526</v>
      </c>
      <c r="G349" s="41"/>
      <c r="H349" s="41"/>
      <c r="I349" s="242"/>
      <c r="J349" s="41"/>
      <c r="K349" s="41"/>
      <c r="L349" s="45"/>
      <c r="M349" s="243"/>
      <c r="N349" s="244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170</v>
      </c>
      <c r="AU349" s="18" t="s">
        <v>91</v>
      </c>
    </row>
    <row r="350" s="2" customFormat="1">
      <c r="A350" s="39"/>
      <c r="B350" s="40"/>
      <c r="C350" s="41"/>
      <c r="D350" s="245" t="s">
        <v>177</v>
      </c>
      <c r="E350" s="41"/>
      <c r="F350" s="246" t="s">
        <v>527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177</v>
      </c>
      <c r="AU350" s="18" t="s">
        <v>91</v>
      </c>
    </row>
    <row r="351" s="2" customFormat="1">
      <c r="A351" s="39"/>
      <c r="B351" s="40"/>
      <c r="C351" s="41"/>
      <c r="D351" s="240" t="s">
        <v>179</v>
      </c>
      <c r="E351" s="41"/>
      <c r="F351" s="247" t="s">
        <v>1095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179</v>
      </c>
      <c r="AU351" s="18" t="s">
        <v>91</v>
      </c>
    </row>
    <row r="352" s="2" customFormat="1" ht="16.5" customHeight="1">
      <c r="A352" s="39"/>
      <c r="B352" s="40"/>
      <c r="C352" s="227" t="s">
        <v>450</v>
      </c>
      <c r="D352" s="227" t="s">
        <v>164</v>
      </c>
      <c r="E352" s="228" t="s">
        <v>1096</v>
      </c>
      <c r="F352" s="229" t="s">
        <v>1097</v>
      </c>
      <c r="G352" s="230" t="s">
        <v>247</v>
      </c>
      <c r="H352" s="231">
        <v>8.1999999999999993</v>
      </c>
      <c r="I352" s="232"/>
      <c r="J352" s="233">
        <f>ROUND(I352*H352,2)</f>
        <v>0</v>
      </c>
      <c r="K352" s="229" t="s">
        <v>174</v>
      </c>
      <c r="L352" s="45"/>
      <c r="M352" s="234" t="s">
        <v>1</v>
      </c>
      <c r="N352" s="235" t="s">
        <v>47</v>
      </c>
      <c r="O352" s="92"/>
      <c r="P352" s="236">
        <f>O352*H352</f>
        <v>0</v>
      </c>
      <c r="Q352" s="236">
        <v>1.0000000000000001E-05</v>
      </c>
      <c r="R352" s="236">
        <f>Q352*H352</f>
        <v>8.2000000000000001E-05</v>
      </c>
      <c r="S352" s="236">
        <v>0</v>
      </c>
      <c r="T352" s="237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8" t="s">
        <v>168</v>
      </c>
      <c r="AT352" s="238" t="s">
        <v>164</v>
      </c>
      <c r="AU352" s="238" t="s">
        <v>91</v>
      </c>
      <c r="AY352" s="18" t="s">
        <v>162</v>
      </c>
      <c r="BE352" s="239">
        <f>IF(N352="základní",J352,0)</f>
        <v>0</v>
      </c>
      <c r="BF352" s="239">
        <f>IF(N352="snížená",J352,0)</f>
        <v>0</v>
      </c>
      <c r="BG352" s="239">
        <f>IF(N352="zákl. přenesená",J352,0)</f>
        <v>0</v>
      </c>
      <c r="BH352" s="239">
        <f>IF(N352="sníž. přenesená",J352,0)</f>
        <v>0</v>
      </c>
      <c r="BI352" s="239">
        <f>IF(N352="nulová",J352,0)</f>
        <v>0</v>
      </c>
      <c r="BJ352" s="18" t="s">
        <v>89</v>
      </c>
      <c r="BK352" s="239">
        <f>ROUND(I352*H352,2)</f>
        <v>0</v>
      </c>
      <c r="BL352" s="18" t="s">
        <v>168</v>
      </c>
      <c r="BM352" s="238" t="s">
        <v>1098</v>
      </c>
    </row>
    <row r="353" s="2" customFormat="1">
      <c r="A353" s="39"/>
      <c r="B353" s="40"/>
      <c r="C353" s="41"/>
      <c r="D353" s="240" t="s">
        <v>170</v>
      </c>
      <c r="E353" s="41"/>
      <c r="F353" s="241" t="s">
        <v>1099</v>
      </c>
      <c r="G353" s="41"/>
      <c r="H353" s="41"/>
      <c r="I353" s="242"/>
      <c r="J353" s="41"/>
      <c r="K353" s="41"/>
      <c r="L353" s="45"/>
      <c r="M353" s="243"/>
      <c r="N353" s="244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170</v>
      </c>
      <c r="AU353" s="18" t="s">
        <v>91</v>
      </c>
    </row>
    <row r="354" s="2" customFormat="1">
      <c r="A354" s="39"/>
      <c r="B354" s="40"/>
      <c r="C354" s="41"/>
      <c r="D354" s="245" t="s">
        <v>177</v>
      </c>
      <c r="E354" s="41"/>
      <c r="F354" s="246" t="s">
        <v>1100</v>
      </c>
      <c r="G354" s="41"/>
      <c r="H354" s="41"/>
      <c r="I354" s="242"/>
      <c r="J354" s="41"/>
      <c r="K354" s="41"/>
      <c r="L354" s="45"/>
      <c r="M354" s="243"/>
      <c r="N354" s="24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177</v>
      </c>
      <c r="AU354" s="18" t="s">
        <v>91</v>
      </c>
    </row>
    <row r="355" s="2" customFormat="1">
      <c r="A355" s="39"/>
      <c r="B355" s="40"/>
      <c r="C355" s="41"/>
      <c r="D355" s="240" t="s">
        <v>179</v>
      </c>
      <c r="E355" s="41"/>
      <c r="F355" s="247" t="s">
        <v>1095</v>
      </c>
      <c r="G355" s="41"/>
      <c r="H355" s="41"/>
      <c r="I355" s="242"/>
      <c r="J355" s="41"/>
      <c r="K355" s="41"/>
      <c r="L355" s="45"/>
      <c r="M355" s="243"/>
      <c r="N355" s="244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179</v>
      </c>
      <c r="AU355" s="18" t="s">
        <v>91</v>
      </c>
    </row>
    <row r="356" s="14" customFormat="1">
      <c r="A356" s="14"/>
      <c r="B356" s="258"/>
      <c r="C356" s="259"/>
      <c r="D356" s="240" t="s">
        <v>181</v>
      </c>
      <c r="E356" s="260" t="s">
        <v>1</v>
      </c>
      <c r="F356" s="261" t="s">
        <v>1101</v>
      </c>
      <c r="G356" s="259"/>
      <c r="H356" s="262">
        <v>8.1999999999999993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8" t="s">
        <v>181</v>
      </c>
      <c r="AU356" s="268" t="s">
        <v>91</v>
      </c>
      <c r="AV356" s="14" t="s">
        <v>91</v>
      </c>
      <c r="AW356" s="14" t="s">
        <v>38</v>
      </c>
      <c r="AX356" s="14" t="s">
        <v>89</v>
      </c>
      <c r="AY356" s="268" t="s">
        <v>162</v>
      </c>
    </row>
    <row r="357" s="2" customFormat="1" ht="16.5" customHeight="1">
      <c r="A357" s="39"/>
      <c r="B357" s="40"/>
      <c r="C357" s="227" t="s">
        <v>461</v>
      </c>
      <c r="D357" s="227" t="s">
        <v>164</v>
      </c>
      <c r="E357" s="228" t="s">
        <v>1102</v>
      </c>
      <c r="F357" s="229" t="s">
        <v>1103</v>
      </c>
      <c r="G357" s="230" t="s">
        <v>263</v>
      </c>
      <c r="H357" s="231">
        <v>6.032</v>
      </c>
      <c r="I357" s="232"/>
      <c r="J357" s="233">
        <f>ROUND(I357*H357,2)</f>
        <v>0</v>
      </c>
      <c r="K357" s="229" t="s">
        <v>174</v>
      </c>
      <c r="L357" s="45"/>
      <c r="M357" s="234" t="s">
        <v>1</v>
      </c>
      <c r="N357" s="235" t="s">
        <v>47</v>
      </c>
      <c r="O357" s="92"/>
      <c r="P357" s="236">
        <f>O357*H357</f>
        <v>0</v>
      </c>
      <c r="Q357" s="236">
        <v>0.0056800000000000002</v>
      </c>
      <c r="R357" s="236">
        <f>Q357*H357</f>
        <v>0.034261760000000002</v>
      </c>
      <c r="S357" s="236">
        <v>0</v>
      </c>
      <c r="T357" s="23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8" t="s">
        <v>168</v>
      </c>
      <c r="AT357" s="238" t="s">
        <v>164</v>
      </c>
      <c r="AU357" s="238" t="s">
        <v>91</v>
      </c>
      <c r="AY357" s="18" t="s">
        <v>162</v>
      </c>
      <c r="BE357" s="239">
        <f>IF(N357="základní",J357,0)</f>
        <v>0</v>
      </c>
      <c r="BF357" s="239">
        <f>IF(N357="snížená",J357,0)</f>
        <v>0</v>
      </c>
      <c r="BG357" s="239">
        <f>IF(N357="zákl. přenesená",J357,0)</f>
        <v>0</v>
      </c>
      <c r="BH357" s="239">
        <f>IF(N357="sníž. přenesená",J357,0)</f>
        <v>0</v>
      </c>
      <c r="BI357" s="239">
        <f>IF(N357="nulová",J357,0)</f>
        <v>0</v>
      </c>
      <c r="BJ357" s="18" t="s">
        <v>89</v>
      </c>
      <c r="BK357" s="239">
        <f>ROUND(I357*H357,2)</f>
        <v>0</v>
      </c>
      <c r="BL357" s="18" t="s">
        <v>168</v>
      </c>
      <c r="BM357" s="238" t="s">
        <v>1104</v>
      </c>
    </row>
    <row r="358" s="2" customFormat="1">
      <c r="A358" s="39"/>
      <c r="B358" s="40"/>
      <c r="C358" s="41"/>
      <c r="D358" s="240" t="s">
        <v>170</v>
      </c>
      <c r="E358" s="41"/>
      <c r="F358" s="241" t="s">
        <v>1105</v>
      </c>
      <c r="G358" s="41"/>
      <c r="H358" s="41"/>
      <c r="I358" s="242"/>
      <c r="J358" s="41"/>
      <c r="K358" s="41"/>
      <c r="L358" s="45"/>
      <c r="M358" s="243"/>
      <c r="N358" s="244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170</v>
      </c>
      <c r="AU358" s="18" t="s">
        <v>91</v>
      </c>
    </row>
    <row r="359" s="2" customFormat="1">
      <c r="A359" s="39"/>
      <c r="B359" s="40"/>
      <c r="C359" s="41"/>
      <c r="D359" s="245" t="s">
        <v>177</v>
      </c>
      <c r="E359" s="41"/>
      <c r="F359" s="246" t="s">
        <v>1106</v>
      </c>
      <c r="G359" s="41"/>
      <c r="H359" s="41"/>
      <c r="I359" s="242"/>
      <c r="J359" s="41"/>
      <c r="K359" s="41"/>
      <c r="L359" s="45"/>
      <c r="M359" s="243"/>
      <c r="N359" s="244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177</v>
      </c>
      <c r="AU359" s="18" t="s">
        <v>91</v>
      </c>
    </row>
    <row r="360" s="13" customFormat="1">
      <c r="A360" s="13"/>
      <c r="B360" s="248"/>
      <c r="C360" s="249"/>
      <c r="D360" s="240" t="s">
        <v>181</v>
      </c>
      <c r="E360" s="250" t="s">
        <v>1</v>
      </c>
      <c r="F360" s="251" t="s">
        <v>518</v>
      </c>
      <c r="G360" s="249"/>
      <c r="H360" s="250" t="s">
        <v>1</v>
      </c>
      <c r="I360" s="252"/>
      <c r="J360" s="249"/>
      <c r="K360" s="249"/>
      <c r="L360" s="253"/>
      <c r="M360" s="254"/>
      <c r="N360" s="255"/>
      <c r="O360" s="255"/>
      <c r="P360" s="255"/>
      <c r="Q360" s="255"/>
      <c r="R360" s="255"/>
      <c r="S360" s="255"/>
      <c r="T360" s="25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7" t="s">
        <v>181</v>
      </c>
      <c r="AU360" s="257" t="s">
        <v>91</v>
      </c>
      <c r="AV360" s="13" t="s">
        <v>89</v>
      </c>
      <c r="AW360" s="13" t="s">
        <v>38</v>
      </c>
      <c r="AX360" s="13" t="s">
        <v>82</v>
      </c>
      <c r="AY360" s="257" t="s">
        <v>162</v>
      </c>
    </row>
    <row r="361" s="13" customFormat="1">
      <c r="A361" s="13"/>
      <c r="B361" s="248"/>
      <c r="C361" s="249"/>
      <c r="D361" s="240" t="s">
        <v>181</v>
      </c>
      <c r="E361" s="250" t="s">
        <v>1</v>
      </c>
      <c r="F361" s="251" t="s">
        <v>1107</v>
      </c>
      <c r="G361" s="249"/>
      <c r="H361" s="250" t="s">
        <v>1</v>
      </c>
      <c r="I361" s="252"/>
      <c r="J361" s="249"/>
      <c r="K361" s="249"/>
      <c r="L361" s="253"/>
      <c r="M361" s="254"/>
      <c r="N361" s="255"/>
      <c r="O361" s="255"/>
      <c r="P361" s="255"/>
      <c r="Q361" s="255"/>
      <c r="R361" s="255"/>
      <c r="S361" s="255"/>
      <c r="T361" s="25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7" t="s">
        <v>181</v>
      </c>
      <c r="AU361" s="257" t="s">
        <v>91</v>
      </c>
      <c r="AV361" s="13" t="s">
        <v>89</v>
      </c>
      <c r="AW361" s="13" t="s">
        <v>38</v>
      </c>
      <c r="AX361" s="13" t="s">
        <v>82</v>
      </c>
      <c r="AY361" s="257" t="s">
        <v>162</v>
      </c>
    </row>
    <row r="362" s="14" customFormat="1">
      <c r="A362" s="14"/>
      <c r="B362" s="258"/>
      <c r="C362" s="259"/>
      <c r="D362" s="240" t="s">
        <v>181</v>
      </c>
      <c r="E362" s="260" t="s">
        <v>1</v>
      </c>
      <c r="F362" s="261" t="s">
        <v>1108</v>
      </c>
      <c r="G362" s="259"/>
      <c r="H362" s="262">
        <v>1.5880000000000001</v>
      </c>
      <c r="I362" s="263"/>
      <c r="J362" s="259"/>
      <c r="K362" s="259"/>
      <c r="L362" s="264"/>
      <c r="M362" s="265"/>
      <c r="N362" s="266"/>
      <c r="O362" s="266"/>
      <c r="P362" s="266"/>
      <c r="Q362" s="266"/>
      <c r="R362" s="266"/>
      <c r="S362" s="266"/>
      <c r="T362" s="267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8" t="s">
        <v>181</v>
      </c>
      <c r="AU362" s="268" t="s">
        <v>91</v>
      </c>
      <c r="AV362" s="14" t="s">
        <v>91</v>
      </c>
      <c r="AW362" s="14" t="s">
        <v>38</v>
      </c>
      <c r="AX362" s="14" t="s">
        <v>82</v>
      </c>
      <c r="AY362" s="268" t="s">
        <v>162</v>
      </c>
    </row>
    <row r="363" s="14" customFormat="1">
      <c r="A363" s="14"/>
      <c r="B363" s="258"/>
      <c r="C363" s="259"/>
      <c r="D363" s="240" t="s">
        <v>181</v>
      </c>
      <c r="E363" s="260" t="s">
        <v>1</v>
      </c>
      <c r="F363" s="261" t="s">
        <v>1109</v>
      </c>
      <c r="G363" s="259"/>
      <c r="H363" s="262">
        <v>0.14000000000000001</v>
      </c>
      <c r="I363" s="263"/>
      <c r="J363" s="259"/>
      <c r="K363" s="259"/>
      <c r="L363" s="264"/>
      <c r="M363" s="265"/>
      <c r="N363" s="266"/>
      <c r="O363" s="266"/>
      <c r="P363" s="266"/>
      <c r="Q363" s="266"/>
      <c r="R363" s="266"/>
      <c r="S363" s="266"/>
      <c r="T363" s="26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8" t="s">
        <v>181</v>
      </c>
      <c r="AU363" s="268" t="s">
        <v>91</v>
      </c>
      <c r="AV363" s="14" t="s">
        <v>91</v>
      </c>
      <c r="AW363" s="14" t="s">
        <v>38</v>
      </c>
      <c r="AX363" s="14" t="s">
        <v>82</v>
      </c>
      <c r="AY363" s="268" t="s">
        <v>162</v>
      </c>
    </row>
    <row r="364" s="14" customFormat="1">
      <c r="A364" s="14"/>
      <c r="B364" s="258"/>
      <c r="C364" s="259"/>
      <c r="D364" s="240" t="s">
        <v>181</v>
      </c>
      <c r="E364" s="260" t="s">
        <v>1</v>
      </c>
      <c r="F364" s="261" t="s">
        <v>1110</v>
      </c>
      <c r="G364" s="259"/>
      <c r="H364" s="262">
        <v>0.089999999999999997</v>
      </c>
      <c r="I364" s="263"/>
      <c r="J364" s="259"/>
      <c r="K364" s="259"/>
      <c r="L364" s="264"/>
      <c r="M364" s="265"/>
      <c r="N364" s="266"/>
      <c r="O364" s="266"/>
      <c r="P364" s="266"/>
      <c r="Q364" s="266"/>
      <c r="R364" s="266"/>
      <c r="S364" s="266"/>
      <c r="T364" s="267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8" t="s">
        <v>181</v>
      </c>
      <c r="AU364" s="268" t="s">
        <v>91</v>
      </c>
      <c r="AV364" s="14" t="s">
        <v>91</v>
      </c>
      <c r="AW364" s="14" t="s">
        <v>38</v>
      </c>
      <c r="AX364" s="14" t="s">
        <v>82</v>
      </c>
      <c r="AY364" s="268" t="s">
        <v>162</v>
      </c>
    </row>
    <row r="365" s="14" customFormat="1">
      <c r="A365" s="14"/>
      <c r="B365" s="258"/>
      <c r="C365" s="259"/>
      <c r="D365" s="240" t="s">
        <v>181</v>
      </c>
      <c r="E365" s="260" t="s">
        <v>1</v>
      </c>
      <c r="F365" s="261" t="s">
        <v>1111</v>
      </c>
      <c r="G365" s="259"/>
      <c r="H365" s="262">
        <v>0.114</v>
      </c>
      <c r="I365" s="263"/>
      <c r="J365" s="259"/>
      <c r="K365" s="259"/>
      <c r="L365" s="264"/>
      <c r="M365" s="265"/>
      <c r="N365" s="266"/>
      <c r="O365" s="266"/>
      <c r="P365" s="266"/>
      <c r="Q365" s="266"/>
      <c r="R365" s="266"/>
      <c r="S365" s="266"/>
      <c r="T365" s="267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8" t="s">
        <v>181</v>
      </c>
      <c r="AU365" s="268" t="s">
        <v>91</v>
      </c>
      <c r="AV365" s="14" t="s">
        <v>91</v>
      </c>
      <c r="AW365" s="14" t="s">
        <v>38</v>
      </c>
      <c r="AX365" s="14" t="s">
        <v>82</v>
      </c>
      <c r="AY365" s="268" t="s">
        <v>162</v>
      </c>
    </row>
    <row r="366" s="16" customFormat="1">
      <c r="A366" s="16"/>
      <c r="B366" s="290"/>
      <c r="C366" s="291"/>
      <c r="D366" s="240" t="s">
        <v>181</v>
      </c>
      <c r="E366" s="292" t="s">
        <v>1</v>
      </c>
      <c r="F366" s="293" t="s">
        <v>372</v>
      </c>
      <c r="G366" s="291"/>
      <c r="H366" s="294">
        <v>1.9319999999999999</v>
      </c>
      <c r="I366" s="295"/>
      <c r="J366" s="291"/>
      <c r="K366" s="291"/>
      <c r="L366" s="296"/>
      <c r="M366" s="297"/>
      <c r="N366" s="298"/>
      <c r="O366" s="298"/>
      <c r="P366" s="298"/>
      <c r="Q366" s="298"/>
      <c r="R366" s="298"/>
      <c r="S366" s="298"/>
      <c r="T366" s="299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300" t="s">
        <v>181</v>
      </c>
      <c r="AU366" s="300" t="s">
        <v>91</v>
      </c>
      <c r="AV366" s="16" t="s">
        <v>187</v>
      </c>
      <c r="AW366" s="16" t="s">
        <v>38</v>
      </c>
      <c r="AX366" s="16" t="s">
        <v>82</v>
      </c>
      <c r="AY366" s="300" t="s">
        <v>162</v>
      </c>
    </row>
    <row r="367" s="13" customFormat="1">
      <c r="A367" s="13"/>
      <c r="B367" s="248"/>
      <c r="C367" s="249"/>
      <c r="D367" s="240" t="s">
        <v>181</v>
      </c>
      <c r="E367" s="250" t="s">
        <v>1</v>
      </c>
      <c r="F367" s="251" t="s">
        <v>1035</v>
      </c>
      <c r="G367" s="249"/>
      <c r="H367" s="250" t="s">
        <v>1</v>
      </c>
      <c r="I367" s="252"/>
      <c r="J367" s="249"/>
      <c r="K367" s="249"/>
      <c r="L367" s="253"/>
      <c r="M367" s="254"/>
      <c r="N367" s="255"/>
      <c r="O367" s="255"/>
      <c r="P367" s="255"/>
      <c r="Q367" s="255"/>
      <c r="R367" s="255"/>
      <c r="S367" s="255"/>
      <c r="T367" s="25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181</v>
      </c>
      <c r="AU367" s="257" t="s">
        <v>91</v>
      </c>
      <c r="AV367" s="13" t="s">
        <v>89</v>
      </c>
      <c r="AW367" s="13" t="s">
        <v>38</v>
      </c>
      <c r="AX367" s="13" t="s">
        <v>82</v>
      </c>
      <c r="AY367" s="257" t="s">
        <v>162</v>
      </c>
    </row>
    <row r="368" s="14" customFormat="1">
      <c r="A368" s="14"/>
      <c r="B368" s="258"/>
      <c r="C368" s="259"/>
      <c r="D368" s="240" t="s">
        <v>181</v>
      </c>
      <c r="E368" s="260" t="s">
        <v>1</v>
      </c>
      <c r="F368" s="261" t="s">
        <v>1112</v>
      </c>
      <c r="G368" s="259"/>
      <c r="H368" s="262">
        <v>0.90000000000000002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8" t="s">
        <v>181</v>
      </c>
      <c r="AU368" s="268" t="s">
        <v>91</v>
      </c>
      <c r="AV368" s="14" t="s">
        <v>91</v>
      </c>
      <c r="AW368" s="14" t="s">
        <v>38</v>
      </c>
      <c r="AX368" s="14" t="s">
        <v>82</v>
      </c>
      <c r="AY368" s="268" t="s">
        <v>162</v>
      </c>
    </row>
    <row r="369" s="14" customFormat="1">
      <c r="A369" s="14"/>
      <c r="B369" s="258"/>
      <c r="C369" s="259"/>
      <c r="D369" s="240" t="s">
        <v>181</v>
      </c>
      <c r="E369" s="260" t="s">
        <v>1</v>
      </c>
      <c r="F369" s="261" t="s">
        <v>1113</v>
      </c>
      <c r="G369" s="259"/>
      <c r="H369" s="262">
        <v>1.2</v>
      </c>
      <c r="I369" s="263"/>
      <c r="J369" s="259"/>
      <c r="K369" s="259"/>
      <c r="L369" s="264"/>
      <c r="M369" s="265"/>
      <c r="N369" s="266"/>
      <c r="O369" s="266"/>
      <c r="P369" s="266"/>
      <c r="Q369" s="266"/>
      <c r="R369" s="266"/>
      <c r="S369" s="266"/>
      <c r="T369" s="26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8" t="s">
        <v>181</v>
      </c>
      <c r="AU369" s="268" t="s">
        <v>91</v>
      </c>
      <c r="AV369" s="14" t="s">
        <v>91</v>
      </c>
      <c r="AW369" s="14" t="s">
        <v>38</v>
      </c>
      <c r="AX369" s="14" t="s">
        <v>82</v>
      </c>
      <c r="AY369" s="268" t="s">
        <v>162</v>
      </c>
    </row>
    <row r="370" s="16" customFormat="1">
      <c r="A370" s="16"/>
      <c r="B370" s="290"/>
      <c r="C370" s="291"/>
      <c r="D370" s="240" t="s">
        <v>181</v>
      </c>
      <c r="E370" s="292" t="s">
        <v>1</v>
      </c>
      <c r="F370" s="293" t="s">
        <v>372</v>
      </c>
      <c r="G370" s="291"/>
      <c r="H370" s="294">
        <v>2.1000000000000001</v>
      </c>
      <c r="I370" s="295"/>
      <c r="J370" s="291"/>
      <c r="K370" s="291"/>
      <c r="L370" s="296"/>
      <c r="M370" s="297"/>
      <c r="N370" s="298"/>
      <c r="O370" s="298"/>
      <c r="P370" s="298"/>
      <c r="Q370" s="298"/>
      <c r="R370" s="298"/>
      <c r="S370" s="298"/>
      <c r="T370" s="299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300" t="s">
        <v>181</v>
      </c>
      <c r="AU370" s="300" t="s">
        <v>91</v>
      </c>
      <c r="AV370" s="16" t="s">
        <v>187</v>
      </c>
      <c r="AW370" s="16" t="s">
        <v>38</v>
      </c>
      <c r="AX370" s="16" t="s">
        <v>82</v>
      </c>
      <c r="AY370" s="300" t="s">
        <v>162</v>
      </c>
    </row>
    <row r="371" s="13" customFormat="1">
      <c r="A371" s="13"/>
      <c r="B371" s="248"/>
      <c r="C371" s="249"/>
      <c r="D371" s="240" t="s">
        <v>181</v>
      </c>
      <c r="E371" s="250" t="s">
        <v>1</v>
      </c>
      <c r="F371" s="251" t="s">
        <v>1114</v>
      </c>
      <c r="G371" s="249"/>
      <c r="H371" s="250" t="s">
        <v>1</v>
      </c>
      <c r="I371" s="252"/>
      <c r="J371" s="249"/>
      <c r="K371" s="249"/>
      <c r="L371" s="253"/>
      <c r="M371" s="254"/>
      <c r="N371" s="255"/>
      <c r="O371" s="255"/>
      <c r="P371" s="255"/>
      <c r="Q371" s="255"/>
      <c r="R371" s="255"/>
      <c r="S371" s="255"/>
      <c r="T371" s="25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7" t="s">
        <v>181</v>
      </c>
      <c r="AU371" s="257" t="s">
        <v>91</v>
      </c>
      <c r="AV371" s="13" t="s">
        <v>89</v>
      </c>
      <c r="AW371" s="13" t="s">
        <v>38</v>
      </c>
      <c r="AX371" s="13" t="s">
        <v>82</v>
      </c>
      <c r="AY371" s="257" t="s">
        <v>162</v>
      </c>
    </row>
    <row r="372" s="14" customFormat="1">
      <c r="A372" s="14"/>
      <c r="B372" s="258"/>
      <c r="C372" s="259"/>
      <c r="D372" s="240" t="s">
        <v>181</v>
      </c>
      <c r="E372" s="260" t="s">
        <v>1</v>
      </c>
      <c r="F372" s="261" t="s">
        <v>91</v>
      </c>
      <c r="G372" s="259"/>
      <c r="H372" s="262">
        <v>2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8" t="s">
        <v>181</v>
      </c>
      <c r="AU372" s="268" t="s">
        <v>91</v>
      </c>
      <c r="AV372" s="14" t="s">
        <v>91</v>
      </c>
      <c r="AW372" s="14" t="s">
        <v>38</v>
      </c>
      <c r="AX372" s="14" t="s">
        <v>82</v>
      </c>
      <c r="AY372" s="268" t="s">
        <v>162</v>
      </c>
    </row>
    <row r="373" s="15" customFormat="1">
      <c r="A373" s="15"/>
      <c r="B373" s="269"/>
      <c r="C373" s="270"/>
      <c r="D373" s="240" t="s">
        <v>181</v>
      </c>
      <c r="E373" s="271" t="s">
        <v>1</v>
      </c>
      <c r="F373" s="272" t="s">
        <v>186</v>
      </c>
      <c r="G373" s="270"/>
      <c r="H373" s="273">
        <v>6.032</v>
      </c>
      <c r="I373" s="274"/>
      <c r="J373" s="270"/>
      <c r="K373" s="270"/>
      <c r="L373" s="275"/>
      <c r="M373" s="276"/>
      <c r="N373" s="277"/>
      <c r="O373" s="277"/>
      <c r="P373" s="277"/>
      <c r="Q373" s="277"/>
      <c r="R373" s="277"/>
      <c r="S373" s="277"/>
      <c r="T373" s="278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9" t="s">
        <v>181</v>
      </c>
      <c r="AU373" s="279" t="s">
        <v>91</v>
      </c>
      <c r="AV373" s="15" t="s">
        <v>168</v>
      </c>
      <c r="AW373" s="15" t="s">
        <v>38</v>
      </c>
      <c r="AX373" s="15" t="s">
        <v>89</v>
      </c>
      <c r="AY373" s="279" t="s">
        <v>162</v>
      </c>
    </row>
    <row r="374" s="2" customFormat="1" ht="16.5" customHeight="1">
      <c r="A374" s="39"/>
      <c r="B374" s="40"/>
      <c r="C374" s="227" t="s">
        <v>468</v>
      </c>
      <c r="D374" s="227" t="s">
        <v>164</v>
      </c>
      <c r="E374" s="228" t="s">
        <v>1115</v>
      </c>
      <c r="F374" s="229" t="s">
        <v>1116</v>
      </c>
      <c r="G374" s="230" t="s">
        <v>263</v>
      </c>
      <c r="H374" s="231">
        <v>6.032</v>
      </c>
      <c r="I374" s="232"/>
      <c r="J374" s="233">
        <f>ROUND(I374*H374,2)</f>
        <v>0</v>
      </c>
      <c r="K374" s="229" t="s">
        <v>174</v>
      </c>
      <c r="L374" s="45"/>
      <c r="M374" s="234" t="s">
        <v>1</v>
      </c>
      <c r="N374" s="235" t="s">
        <v>47</v>
      </c>
      <c r="O374" s="92"/>
      <c r="P374" s="236">
        <f>O374*H374</f>
        <v>0</v>
      </c>
      <c r="Q374" s="236">
        <v>0</v>
      </c>
      <c r="R374" s="236">
        <f>Q374*H374</f>
        <v>0</v>
      </c>
      <c r="S374" s="236">
        <v>0</v>
      </c>
      <c r="T374" s="23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8" t="s">
        <v>168</v>
      </c>
      <c r="AT374" s="238" t="s">
        <v>164</v>
      </c>
      <c r="AU374" s="238" t="s">
        <v>91</v>
      </c>
      <c r="AY374" s="18" t="s">
        <v>162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8" t="s">
        <v>89</v>
      </c>
      <c r="BK374" s="239">
        <f>ROUND(I374*H374,2)</f>
        <v>0</v>
      </c>
      <c r="BL374" s="18" t="s">
        <v>168</v>
      </c>
      <c r="BM374" s="238" t="s">
        <v>1117</v>
      </c>
    </row>
    <row r="375" s="2" customFormat="1">
      <c r="A375" s="39"/>
      <c r="B375" s="40"/>
      <c r="C375" s="41"/>
      <c r="D375" s="240" t="s">
        <v>170</v>
      </c>
      <c r="E375" s="41"/>
      <c r="F375" s="241" t="s">
        <v>1118</v>
      </c>
      <c r="G375" s="41"/>
      <c r="H375" s="41"/>
      <c r="I375" s="242"/>
      <c r="J375" s="41"/>
      <c r="K375" s="41"/>
      <c r="L375" s="45"/>
      <c r="M375" s="243"/>
      <c r="N375" s="244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170</v>
      </c>
      <c r="AU375" s="18" t="s">
        <v>91</v>
      </c>
    </row>
    <row r="376" s="2" customFormat="1">
      <c r="A376" s="39"/>
      <c r="B376" s="40"/>
      <c r="C376" s="41"/>
      <c r="D376" s="245" t="s">
        <v>177</v>
      </c>
      <c r="E376" s="41"/>
      <c r="F376" s="246" t="s">
        <v>1119</v>
      </c>
      <c r="G376" s="41"/>
      <c r="H376" s="41"/>
      <c r="I376" s="242"/>
      <c r="J376" s="41"/>
      <c r="K376" s="41"/>
      <c r="L376" s="45"/>
      <c r="M376" s="243"/>
      <c r="N376" s="244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177</v>
      </c>
      <c r="AU376" s="18" t="s">
        <v>91</v>
      </c>
    </row>
    <row r="377" s="12" customFormat="1" ht="22.8" customHeight="1">
      <c r="A377" s="12"/>
      <c r="B377" s="211"/>
      <c r="C377" s="212"/>
      <c r="D377" s="213" t="s">
        <v>81</v>
      </c>
      <c r="E377" s="225" t="s">
        <v>214</v>
      </c>
      <c r="F377" s="225" t="s">
        <v>565</v>
      </c>
      <c r="G377" s="212"/>
      <c r="H377" s="212"/>
      <c r="I377" s="215"/>
      <c r="J377" s="226">
        <f>BK377</f>
        <v>0</v>
      </c>
      <c r="K377" s="212"/>
      <c r="L377" s="217"/>
      <c r="M377" s="218"/>
      <c r="N377" s="219"/>
      <c r="O377" s="219"/>
      <c r="P377" s="220">
        <f>SUM(P378:P414)</f>
        <v>0</v>
      </c>
      <c r="Q377" s="219"/>
      <c r="R377" s="220">
        <f>SUM(R378:R414)</f>
        <v>0.13313</v>
      </c>
      <c r="S377" s="219"/>
      <c r="T377" s="221">
        <f>SUM(T378:T414)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2" t="s">
        <v>89</v>
      </c>
      <c r="AT377" s="223" t="s">
        <v>81</v>
      </c>
      <c r="AU377" s="223" t="s">
        <v>89</v>
      </c>
      <c r="AY377" s="222" t="s">
        <v>162</v>
      </c>
      <c r="BK377" s="224">
        <f>SUM(BK378:BK414)</f>
        <v>0</v>
      </c>
    </row>
    <row r="378" s="2" customFormat="1" ht="16.5" customHeight="1">
      <c r="A378" s="39"/>
      <c r="B378" s="40"/>
      <c r="C378" s="227" t="s">
        <v>479</v>
      </c>
      <c r="D378" s="227" t="s">
        <v>164</v>
      </c>
      <c r="E378" s="228" t="s">
        <v>567</v>
      </c>
      <c r="F378" s="229" t="s">
        <v>568</v>
      </c>
      <c r="G378" s="230" t="s">
        <v>247</v>
      </c>
      <c r="H378" s="231">
        <v>21</v>
      </c>
      <c r="I378" s="232"/>
      <c r="J378" s="233">
        <f>ROUND(I378*H378,2)</f>
        <v>0</v>
      </c>
      <c r="K378" s="229" t="s">
        <v>174</v>
      </c>
      <c r="L378" s="45"/>
      <c r="M378" s="234" t="s">
        <v>1</v>
      </c>
      <c r="N378" s="235" t="s">
        <v>47</v>
      </c>
      <c r="O378" s="92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8" t="s">
        <v>168</v>
      </c>
      <c r="AT378" s="238" t="s">
        <v>164</v>
      </c>
      <c r="AU378" s="238" t="s">
        <v>91</v>
      </c>
      <c r="AY378" s="18" t="s">
        <v>162</v>
      </c>
      <c r="BE378" s="239">
        <f>IF(N378="základní",J378,0)</f>
        <v>0</v>
      </c>
      <c r="BF378" s="239">
        <f>IF(N378="snížená",J378,0)</f>
        <v>0</v>
      </c>
      <c r="BG378" s="239">
        <f>IF(N378="zákl. přenesená",J378,0)</f>
        <v>0</v>
      </c>
      <c r="BH378" s="239">
        <f>IF(N378="sníž. přenesená",J378,0)</f>
        <v>0</v>
      </c>
      <c r="BI378" s="239">
        <f>IF(N378="nulová",J378,0)</f>
        <v>0</v>
      </c>
      <c r="BJ378" s="18" t="s">
        <v>89</v>
      </c>
      <c r="BK378" s="239">
        <f>ROUND(I378*H378,2)</f>
        <v>0</v>
      </c>
      <c r="BL378" s="18" t="s">
        <v>168</v>
      </c>
      <c r="BM378" s="238" t="s">
        <v>1120</v>
      </c>
    </row>
    <row r="379" s="2" customFormat="1">
      <c r="A379" s="39"/>
      <c r="B379" s="40"/>
      <c r="C379" s="41"/>
      <c r="D379" s="240" t="s">
        <v>170</v>
      </c>
      <c r="E379" s="41"/>
      <c r="F379" s="241" t="s">
        <v>570</v>
      </c>
      <c r="G379" s="41"/>
      <c r="H379" s="41"/>
      <c r="I379" s="242"/>
      <c r="J379" s="41"/>
      <c r="K379" s="41"/>
      <c r="L379" s="45"/>
      <c r="M379" s="243"/>
      <c r="N379" s="244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170</v>
      </c>
      <c r="AU379" s="18" t="s">
        <v>91</v>
      </c>
    </row>
    <row r="380" s="2" customFormat="1">
      <c r="A380" s="39"/>
      <c r="B380" s="40"/>
      <c r="C380" s="41"/>
      <c r="D380" s="245" t="s">
        <v>177</v>
      </c>
      <c r="E380" s="41"/>
      <c r="F380" s="246" t="s">
        <v>571</v>
      </c>
      <c r="G380" s="41"/>
      <c r="H380" s="41"/>
      <c r="I380" s="242"/>
      <c r="J380" s="41"/>
      <c r="K380" s="41"/>
      <c r="L380" s="45"/>
      <c r="M380" s="243"/>
      <c r="N380" s="244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177</v>
      </c>
      <c r="AU380" s="18" t="s">
        <v>91</v>
      </c>
    </row>
    <row r="381" s="13" customFormat="1">
      <c r="A381" s="13"/>
      <c r="B381" s="248"/>
      <c r="C381" s="249"/>
      <c r="D381" s="240" t="s">
        <v>181</v>
      </c>
      <c r="E381" s="250" t="s">
        <v>1</v>
      </c>
      <c r="F381" s="251" t="s">
        <v>573</v>
      </c>
      <c r="G381" s="249"/>
      <c r="H381" s="250" t="s">
        <v>1</v>
      </c>
      <c r="I381" s="252"/>
      <c r="J381" s="249"/>
      <c r="K381" s="249"/>
      <c r="L381" s="253"/>
      <c r="M381" s="254"/>
      <c r="N381" s="255"/>
      <c r="O381" s="255"/>
      <c r="P381" s="255"/>
      <c r="Q381" s="255"/>
      <c r="R381" s="255"/>
      <c r="S381" s="255"/>
      <c r="T381" s="25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7" t="s">
        <v>181</v>
      </c>
      <c r="AU381" s="257" t="s">
        <v>91</v>
      </c>
      <c r="AV381" s="13" t="s">
        <v>89</v>
      </c>
      <c r="AW381" s="13" t="s">
        <v>38</v>
      </c>
      <c r="AX381" s="13" t="s">
        <v>82</v>
      </c>
      <c r="AY381" s="257" t="s">
        <v>162</v>
      </c>
    </row>
    <row r="382" s="14" customFormat="1">
      <c r="A382" s="14"/>
      <c r="B382" s="258"/>
      <c r="C382" s="259"/>
      <c r="D382" s="240" t="s">
        <v>181</v>
      </c>
      <c r="E382" s="260" t="s">
        <v>1</v>
      </c>
      <c r="F382" s="261" t="s">
        <v>1121</v>
      </c>
      <c r="G382" s="259"/>
      <c r="H382" s="262">
        <v>21</v>
      </c>
      <c r="I382" s="263"/>
      <c r="J382" s="259"/>
      <c r="K382" s="259"/>
      <c r="L382" s="264"/>
      <c r="M382" s="265"/>
      <c r="N382" s="266"/>
      <c r="O382" s="266"/>
      <c r="P382" s="266"/>
      <c r="Q382" s="266"/>
      <c r="R382" s="266"/>
      <c r="S382" s="266"/>
      <c r="T382" s="267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8" t="s">
        <v>181</v>
      </c>
      <c r="AU382" s="268" t="s">
        <v>91</v>
      </c>
      <c r="AV382" s="14" t="s">
        <v>91</v>
      </c>
      <c r="AW382" s="14" t="s">
        <v>38</v>
      </c>
      <c r="AX382" s="14" t="s">
        <v>89</v>
      </c>
      <c r="AY382" s="268" t="s">
        <v>162</v>
      </c>
    </row>
    <row r="383" s="2" customFormat="1" ht="16.5" customHeight="1">
      <c r="A383" s="39"/>
      <c r="B383" s="40"/>
      <c r="C383" s="280" t="s">
        <v>486</v>
      </c>
      <c r="D383" s="280" t="s">
        <v>210</v>
      </c>
      <c r="E383" s="281" t="s">
        <v>576</v>
      </c>
      <c r="F383" s="282" t="s">
        <v>577</v>
      </c>
      <c r="G383" s="283" t="s">
        <v>247</v>
      </c>
      <c r="H383" s="284">
        <v>21</v>
      </c>
      <c r="I383" s="285"/>
      <c r="J383" s="286">
        <f>ROUND(I383*H383,2)</f>
        <v>0</v>
      </c>
      <c r="K383" s="282" t="s">
        <v>174</v>
      </c>
      <c r="L383" s="287"/>
      <c r="M383" s="288" t="s">
        <v>1</v>
      </c>
      <c r="N383" s="289" t="s">
        <v>47</v>
      </c>
      <c r="O383" s="92"/>
      <c r="P383" s="236">
        <f>O383*H383</f>
        <v>0</v>
      </c>
      <c r="Q383" s="236">
        <v>0.0058199999999999997</v>
      </c>
      <c r="R383" s="236">
        <f>Q383*H383</f>
        <v>0.12222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214</v>
      </c>
      <c r="AT383" s="238" t="s">
        <v>210</v>
      </c>
      <c r="AU383" s="238" t="s">
        <v>91</v>
      </c>
      <c r="AY383" s="18" t="s">
        <v>162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89</v>
      </c>
      <c r="BK383" s="239">
        <f>ROUND(I383*H383,2)</f>
        <v>0</v>
      </c>
      <c r="BL383" s="18" t="s">
        <v>168</v>
      </c>
      <c r="BM383" s="238" t="s">
        <v>1122</v>
      </c>
    </row>
    <row r="384" s="2" customFormat="1">
      <c r="A384" s="39"/>
      <c r="B384" s="40"/>
      <c r="C384" s="41"/>
      <c r="D384" s="240" t="s">
        <v>170</v>
      </c>
      <c r="E384" s="41"/>
      <c r="F384" s="241" t="s">
        <v>577</v>
      </c>
      <c r="G384" s="41"/>
      <c r="H384" s="41"/>
      <c r="I384" s="242"/>
      <c r="J384" s="41"/>
      <c r="K384" s="41"/>
      <c r="L384" s="45"/>
      <c r="M384" s="243"/>
      <c r="N384" s="244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170</v>
      </c>
      <c r="AU384" s="18" t="s">
        <v>91</v>
      </c>
    </row>
    <row r="385" s="2" customFormat="1">
      <c r="A385" s="39"/>
      <c r="B385" s="40"/>
      <c r="C385" s="41"/>
      <c r="D385" s="240" t="s">
        <v>179</v>
      </c>
      <c r="E385" s="41"/>
      <c r="F385" s="247" t="s">
        <v>572</v>
      </c>
      <c r="G385" s="41"/>
      <c r="H385" s="41"/>
      <c r="I385" s="242"/>
      <c r="J385" s="41"/>
      <c r="K385" s="41"/>
      <c r="L385" s="45"/>
      <c r="M385" s="243"/>
      <c r="N385" s="244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179</v>
      </c>
      <c r="AU385" s="18" t="s">
        <v>91</v>
      </c>
    </row>
    <row r="386" s="14" customFormat="1">
      <c r="A386" s="14"/>
      <c r="B386" s="258"/>
      <c r="C386" s="259"/>
      <c r="D386" s="240" t="s">
        <v>181</v>
      </c>
      <c r="E386" s="259"/>
      <c r="F386" s="261" t="s">
        <v>1123</v>
      </c>
      <c r="G386" s="259"/>
      <c r="H386" s="262">
        <v>21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8" t="s">
        <v>181</v>
      </c>
      <c r="AU386" s="268" t="s">
        <v>91</v>
      </c>
      <c r="AV386" s="14" t="s">
        <v>91</v>
      </c>
      <c r="AW386" s="14" t="s">
        <v>4</v>
      </c>
      <c r="AX386" s="14" t="s">
        <v>89</v>
      </c>
      <c r="AY386" s="268" t="s">
        <v>162</v>
      </c>
    </row>
    <row r="387" s="2" customFormat="1" ht="21.75" customHeight="1">
      <c r="A387" s="39"/>
      <c r="B387" s="40"/>
      <c r="C387" s="280" t="s">
        <v>493</v>
      </c>
      <c r="D387" s="280" t="s">
        <v>210</v>
      </c>
      <c r="E387" s="281" t="s">
        <v>1124</v>
      </c>
      <c r="F387" s="282" t="s">
        <v>1125</v>
      </c>
      <c r="G387" s="283" t="s">
        <v>213</v>
      </c>
      <c r="H387" s="284">
        <v>2</v>
      </c>
      <c r="I387" s="285"/>
      <c r="J387" s="286">
        <f>ROUND(I387*H387,2)</f>
        <v>0</v>
      </c>
      <c r="K387" s="282" t="s">
        <v>174</v>
      </c>
      <c r="L387" s="287"/>
      <c r="M387" s="288" t="s">
        <v>1</v>
      </c>
      <c r="N387" s="289" t="s">
        <v>47</v>
      </c>
      <c r="O387" s="92"/>
      <c r="P387" s="236">
        <f>O387*H387</f>
        <v>0</v>
      </c>
      <c r="Q387" s="236">
        <v>0.00069999999999999999</v>
      </c>
      <c r="R387" s="236">
        <f>Q387*H387</f>
        <v>0.0014</v>
      </c>
      <c r="S387" s="236">
        <v>0</v>
      </c>
      <c r="T387" s="237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214</v>
      </c>
      <c r="AT387" s="238" t="s">
        <v>210</v>
      </c>
      <c r="AU387" s="238" t="s">
        <v>91</v>
      </c>
      <c r="AY387" s="18" t="s">
        <v>162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89</v>
      </c>
      <c r="BK387" s="239">
        <f>ROUND(I387*H387,2)</f>
        <v>0</v>
      </c>
      <c r="BL387" s="18" t="s">
        <v>168</v>
      </c>
      <c r="BM387" s="238" t="s">
        <v>1126</v>
      </c>
    </row>
    <row r="388" s="2" customFormat="1">
      <c r="A388" s="39"/>
      <c r="B388" s="40"/>
      <c r="C388" s="41"/>
      <c r="D388" s="240" t="s">
        <v>170</v>
      </c>
      <c r="E388" s="41"/>
      <c r="F388" s="241" t="s">
        <v>1125</v>
      </c>
      <c r="G388" s="41"/>
      <c r="H388" s="41"/>
      <c r="I388" s="242"/>
      <c r="J388" s="41"/>
      <c r="K388" s="41"/>
      <c r="L388" s="45"/>
      <c r="M388" s="243"/>
      <c r="N388" s="244"/>
      <c r="O388" s="92"/>
      <c r="P388" s="92"/>
      <c r="Q388" s="92"/>
      <c r="R388" s="92"/>
      <c r="S388" s="92"/>
      <c r="T388" s="93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T388" s="18" t="s">
        <v>170</v>
      </c>
      <c r="AU388" s="18" t="s">
        <v>91</v>
      </c>
    </row>
    <row r="389" s="2" customFormat="1">
      <c r="A389" s="39"/>
      <c r="B389" s="40"/>
      <c r="C389" s="41"/>
      <c r="D389" s="240" t="s">
        <v>179</v>
      </c>
      <c r="E389" s="41"/>
      <c r="F389" s="247" t="s">
        <v>572</v>
      </c>
      <c r="G389" s="41"/>
      <c r="H389" s="41"/>
      <c r="I389" s="242"/>
      <c r="J389" s="41"/>
      <c r="K389" s="41"/>
      <c r="L389" s="45"/>
      <c r="M389" s="243"/>
      <c r="N389" s="24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179</v>
      </c>
      <c r="AU389" s="18" t="s">
        <v>91</v>
      </c>
    </row>
    <row r="390" s="14" customFormat="1">
      <c r="A390" s="14"/>
      <c r="B390" s="258"/>
      <c r="C390" s="259"/>
      <c r="D390" s="240" t="s">
        <v>181</v>
      </c>
      <c r="E390" s="259"/>
      <c r="F390" s="261" t="s">
        <v>1127</v>
      </c>
      <c r="G390" s="259"/>
      <c r="H390" s="262">
        <v>2</v>
      </c>
      <c r="I390" s="263"/>
      <c r="J390" s="259"/>
      <c r="K390" s="259"/>
      <c r="L390" s="264"/>
      <c r="M390" s="265"/>
      <c r="N390" s="266"/>
      <c r="O390" s="266"/>
      <c r="P390" s="266"/>
      <c r="Q390" s="266"/>
      <c r="R390" s="266"/>
      <c r="S390" s="266"/>
      <c r="T390" s="26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8" t="s">
        <v>181</v>
      </c>
      <c r="AU390" s="268" t="s">
        <v>91</v>
      </c>
      <c r="AV390" s="14" t="s">
        <v>91</v>
      </c>
      <c r="AW390" s="14" t="s">
        <v>4</v>
      </c>
      <c r="AX390" s="14" t="s">
        <v>89</v>
      </c>
      <c r="AY390" s="268" t="s">
        <v>162</v>
      </c>
    </row>
    <row r="391" s="2" customFormat="1" ht="24.15" customHeight="1">
      <c r="A391" s="39"/>
      <c r="B391" s="40"/>
      <c r="C391" s="280" t="s">
        <v>502</v>
      </c>
      <c r="D391" s="280" t="s">
        <v>210</v>
      </c>
      <c r="E391" s="281" t="s">
        <v>1128</v>
      </c>
      <c r="F391" s="282" t="s">
        <v>1129</v>
      </c>
      <c r="G391" s="283" t="s">
        <v>213</v>
      </c>
      <c r="H391" s="284">
        <v>1</v>
      </c>
      <c r="I391" s="285"/>
      <c r="J391" s="286">
        <f>ROUND(I391*H391,2)</f>
        <v>0</v>
      </c>
      <c r="K391" s="282" t="s">
        <v>174</v>
      </c>
      <c r="L391" s="287"/>
      <c r="M391" s="288" t="s">
        <v>1</v>
      </c>
      <c r="N391" s="289" t="s">
        <v>47</v>
      </c>
      <c r="O391" s="92"/>
      <c r="P391" s="236">
        <f>O391*H391</f>
        <v>0</v>
      </c>
      <c r="Q391" s="236">
        <v>0.00042999999999999999</v>
      </c>
      <c r="R391" s="236">
        <f>Q391*H391</f>
        <v>0.00042999999999999999</v>
      </c>
      <c r="S391" s="236">
        <v>0</v>
      </c>
      <c r="T391" s="23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8" t="s">
        <v>214</v>
      </c>
      <c r="AT391" s="238" t="s">
        <v>210</v>
      </c>
      <c r="AU391" s="238" t="s">
        <v>91</v>
      </c>
      <c r="AY391" s="18" t="s">
        <v>162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8" t="s">
        <v>89</v>
      </c>
      <c r="BK391" s="239">
        <f>ROUND(I391*H391,2)</f>
        <v>0</v>
      </c>
      <c r="BL391" s="18" t="s">
        <v>168</v>
      </c>
      <c r="BM391" s="238" t="s">
        <v>1130</v>
      </c>
    </row>
    <row r="392" s="2" customFormat="1">
      <c r="A392" s="39"/>
      <c r="B392" s="40"/>
      <c r="C392" s="41"/>
      <c r="D392" s="240" t="s">
        <v>170</v>
      </c>
      <c r="E392" s="41"/>
      <c r="F392" s="241" t="s">
        <v>1129</v>
      </c>
      <c r="G392" s="41"/>
      <c r="H392" s="41"/>
      <c r="I392" s="242"/>
      <c r="J392" s="41"/>
      <c r="K392" s="41"/>
      <c r="L392" s="45"/>
      <c r="M392" s="243"/>
      <c r="N392" s="244"/>
      <c r="O392" s="92"/>
      <c r="P392" s="92"/>
      <c r="Q392" s="92"/>
      <c r="R392" s="92"/>
      <c r="S392" s="92"/>
      <c r="T392" s="93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170</v>
      </c>
      <c r="AU392" s="18" t="s">
        <v>91</v>
      </c>
    </row>
    <row r="393" s="2" customFormat="1">
      <c r="A393" s="39"/>
      <c r="B393" s="40"/>
      <c r="C393" s="41"/>
      <c r="D393" s="240" t="s">
        <v>179</v>
      </c>
      <c r="E393" s="41"/>
      <c r="F393" s="247" t="s">
        <v>572</v>
      </c>
      <c r="G393" s="41"/>
      <c r="H393" s="41"/>
      <c r="I393" s="242"/>
      <c r="J393" s="41"/>
      <c r="K393" s="41"/>
      <c r="L393" s="45"/>
      <c r="M393" s="243"/>
      <c r="N393" s="244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179</v>
      </c>
      <c r="AU393" s="18" t="s">
        <v>91</v>
      </c>
    </row>
    <row r="394" s="14" customFormat="1">
      <c r="A394" s="14"/>
      <c r="B394" s="258"/>
      <c r="C394" s="259"/>
      <c r="D394" s="240" t="s">
        <v>181</v>
      </c>
      <c r="E394" s="259"/>
      <c r="F394" s="261" t="s">
        <v>1131</v>
      </c>
      <c r="G394" s="259"/>
      <c r="H394" s="262">
        <v>1</v>
      </c>
      <c r="I394" s="263"/>
      <c r="J394" s="259"/>
      <c r="K394" s="259"/>
      <c r="L394" s="264"/>
      <c r="M394" s="265"/>
      <c r="N394" s="266"/>
      <c r="O394" s="266"/>
      <c r="P394" s="266"/>
      <c r="Q394" s="266"/>
      <c r="R394" s="266"/>
      <c r="S394" s="266"/>
      <c r="T394" s="26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8" t="s">
        <v>181</v>
      </c>
      <c r="AU394" s="268" t="s">
        <v>91</v>
      </c>
      <c r="AV394" s="14" t="s">
        <v>91</v>
      </c>
      <c r="AW394" s="14" t="s">
        <v>4</v>
      </c>
      <c r="AX394" s="14" t="s">
        <v>89</v>
      </c>
      <c r="AY394" s="268" t="s">
        <v>162</v>
      </c>
    </row>
    <row r="395" s="2" customFormat="1" ht="16.5" customHeight="1">
      <c r="A395" s="39"/>
      <c r="B395" s="40"/>
      <c r="C395" s="280" t="s">
        <v>512</v>
      </c>
      <c r="D395" s="280" t="s">
        <v>210</v>
      </c>
      <c r="E395" s="281" t="s">
        <v>1132</v>
      </c>
      <c r="F395" s="282" t="s">
        <v>1133</v>
      </c>
      <c r="G395" s="283" t="s">
        <v>213</v>
      </c>
      <c r="H395" s="284">
        <v>3</v>
      </c>
      <c r="I395" s="285"/>
      <c r="J395" s="286">
        <f>ROUND(I395*H395,2)</f>
        <v>0</v>
      </c>
      <c r="K395" s="282" t="s">
        <v>1</v>
      </c>
      <c r="L395" s="287"/>
      <c r="M395" s="288" t="s">
        <v>1</v>
      </c>
      <c r="N395" s="289" t="s">
        <v>47</v>
      </c>
      <c r="O395" s="92"/>
      <c r="P395" s="236">
        <f>O395*H395</f>
        <v>0</v>
      </c>
      <c r="Q395" s="236">
        <v>0.0026700000000000001</v>
      </c>
      <c r="R395" s="236">
        <f>Q395*H395</f>
        <v>0.0080099999999999998</v>
      </c>
      <c r="S395" s="236">
        <v>0</v>
      </c>
      <c r="T395" s="23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8" t="s">
        <v>214</v>
      </c>
      <c r="AT395" s="238" t="s">
        <v>210</v>
      </c>
      <c r="AU395" s="238" t="s">
        <v>91</v>
      </c>
      <c r="AY395" s="18" t="s">
        <v>162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8" t="s">
        <v>89</v>
      </c>
      <c r="BK395" s="239">
        <f>ROUND(I395*H395,2)</f>
        <v>0</v>
      </c>
      <c r="BL395" s="18" t="s">
        <v>168</v>
      </c>
      <c r="BM395" s="238" t="s">
        <v>1134</v>
      </c>
    </row>
    <row r="396" s="2" customFormat="1">
      <c r="A396" s="39"/>
      <c r="B396" s="40"/>
      <c r="C396" s="41"/>
      <c r="D396" s="240" t="s">
        <v>170</v>
      </c>
      <c r="E396" s="41"/>
      <c r="F396" s="241" t="s">
        <v>1133</v>
      </c>
      <c r="G396" s="41"/>
      <c r="H396" s="41"/>
      <c r="I396" s="242"/>
      <c r="J396" s="41"/>
      <c r="K396" s="41"/>
      <c r="L396" s="45"/>
      <c r="M396" s="243"/>
      <c r="N396" s="244"/>
      <c r="O396" s="92"/>
      <c r="P396" s="92"/>
      <c r="Q396" s="92"/>
      <c r="R396" s="92"/>
      <c r="S396" s="92"/>
      <c r="T396" s="93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170</v>
      </c>
      <c r="AU396" s="18" t="s">
        <v>91</v>
      </c>
    </row>
    <row r="397" s="2" customFormat="1">
      <c r="A397" s="39"/>
      <c r="B397" s="40"/>
      <c r="C397" s="41"/>
      <c r="D397" s="240" t="s">
        <v>179</v>
      </c>
      <c r="E397" s="41"/>
      <c r="F397" s="247" t="s">
        <v>572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179</v>
      </c>
      <c r="AU397" s="18" t="s">
        <v>91</v>
      </c>
    </row>
    <row r="398" s="14" customFormat="1">
      <c r="A398" s="14"/>
      <c r="B398" s="258"/>
      <c r="C398" s="259"/>
      <c r="D398" s="240" t="s">
        <v>181</v>
      </c>
      <c r="E398" s="259"/>
      <c r="F398" s="261" t="s">
        <v>579</v>
      </c>
      <c r="G398" s="259"/>
      <c r="H398" s="262">
        <v>3</v>
      </c>
      <c r="I398" s="263"/>
      <c r="J398" s="259"/>
      <c r="K398" s="259"/>
      <c r="L398" s="264"/>
      <c r="M398" s="265"/>
      <c r="N398" s="266"/>
      <c r="O398" s="266"/>
      <c r="P398" s="266"/>
      <c r="Q398" s="266"/>
      <c r="R398" s="266"/>
      <c r="S398" s="266"/>
      <c r="T398" s="26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8" t="s">
        <v>181</v>
      </c>
      <c r="AU398" s="268" t="s">
        <v>91</v>
      </c>
      <c r="AV398" s="14" t="s">
        <v>91</v>
      </c>
      <c r="AW398" s="14" t="s">
        <v>4</v>
      </c>
      <c r="AX398" s="14" t="s">
        <v>89</v>
      </c>
      <c r="AY398" s="268" t="s">
        <v>162</v>
      </c>
    </row>
    <row r="399" s="2" customFormat="1" ht="16.5" customHeight="1">
      <c r="A399" s="39"/>
      <c r="B399" s="40"/>
      <c r="C399" s="280" t="s">
        <v>522</v>
      </c>
      <c r="D399" s="280" t="s">
        <v>210</v>
      </c>
      <c r="E399" s="281" t="s">
        <v>1135</v>
      </c>
      <c r="F399" s="282" t="s">
        <v>1136</v>
      </c>
      <c r="G399" s="283" t="s">
        <v>213</v>
      </c>
      <c r="H399" s="284">
        <v>1</v>
      </c>
      <c r="I399" s="285"/>
      <c r="J399" s="286">
        <f>ROUND(I399*H399,2)</f>
        <v>0</v>
      </c>
      <c r="K399" s="282" t="s">
        <v>1</v>
      </c>
      <c r="L399" s="287"/>
      <c r="M399" s="288" t="s">
        <v>1</v>
      </c>
      <c r="N399" s="289" t="s">
        <v>47</v>
      </c>
      <c r="O399" s="92"/>
      <c r="P399" s="236">
        <f>O399*H399</f>
        <v>0</v>
      </c>
      <c r="Q399" s="236">
        <v>0.00029</v>
      </c>
      <c r="R399" s="236">
        <f>Q399*H399</f>
        <v>0.00029</v>
      </c>
      <c r="S399" s="236">
        <v>0</v>
      </c>
      <c r="T399" s="23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8" t="s">
        <v>214</v>
      </c>
      <c r="AT399" s="238" t="s">
        <v>210</v>
      </c>
      <c r="AU399" s="238" t="s">
        <v>91</v>
      </c>
      <c r="AY399" s="18" t="s">
        <v>162</v>
      </c>
      <c r="BE399" s="239">
        <f>IF(N399="základní",J399,0)</f>
        <v>0</v>
      </c>
      <c r="BF399" s="239">
        <f>IF(N399="snížená",J399,0)</f>
        <v>0</v>
      </c>
      <c r="BG399" s="239">
        <f>IF(N399="zákl. přenesená",J399,0)</f>
        <v>0</v>
      </c>
      <c r="BH399" s="239">
        <f>IF(N399="sníž. přenesená",J399,0)</f>
        <v>0</v>
      </c>
      <c r="BI399" s="239">
        <f>IF(N399="nulová",J399,0)</f>
        <v>0</v>
      </c>
      <c r="BJ399" s="18" t="s">
        <v>89</v>
      </c>
      <c r="BK399" s="239">
        <f>ROUND(I399*H399,2)</f>
        <v>0</v>
      </c>
      <c r="BL399" s="18" t="s">
        <v>168</v>
      </c>
      <c r="BM399" s="238" t="s">
        <v>1137</v>
      </c>
    </row>
    <row r="400" s="2" customFormat="1">
      <c r="A400" s="39"/>
      <c r="B400" s="40"/>
      <c r="C400" s="41"/>
      <c r="D400" s="240" t="s">
        <v>170</v>
      </c>
      <c r="E400" s="41"/>
      <c r="F400" s="241" t="s">
        <v>1136</v>
      </c>
      <c r="G400" s="41"/>
      <c r="H400" s="41"/>
      <c r="I400" s="242"/>
      <c r="J400" s="41"/>
      <c r="K400" s="41"/>
      <c r="L400" s="45"/>
      <c r="M400" s="243"/>
      <c r="N400" s="244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170</v>
      </c>
      <c r="AU400" s="18" t="s">
        <v>91</v>
      </c>
    </row>
    <row r="401" s="2" customFormat="1">
      <c r="A401" s="39"/>
      <c r="B401" s="40"/>
      <c r="C401" s="41"/>
      <c r="D401" s="240" t="s">
        <v>179</v>
      </c>
      <c r="E401" s="41"/>
      <c r="F401" s="247" t="s">
        <v>572</v>
      </c>
      <c r="G401" s="41"/>
      <c r="H401" s="41"/>
      <c r="I401" s="242"/>
      <c r="J401" s="41"/>
      <c r="K401" s="41"/>
      <c r="L401" s="45"/>
      <c r="M401" s="243"/>
      <c r="N401" s="244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179</v>
      </c>
      <c r="AU401" s="18" t="s">
        <v>91</v>
      </c>
    </row>
    <row r="402" s="14" customFormat="1">
      <c r="A402" s="14"/>
      <c r="B402" s="258"/>
      <c r="C402" s="259"/>
      <c r="D402" s="240" t="s">
        <v>181</v>
      </c>
      <c r="E402" s="259"/>
      <c r="F402" s="261" t="s">
        <v>1131</v>
      </c>
      <c r="G402" s="259"/>
      <c r="H402" s="262">
        <v>1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8" t="s">
        <v>181</v>
      </c>
      <c r="AU402" s="268" t="s">
        <v>91</v>
      </c>
      <c r="AV402" s="14" t="s">
        <v>91</v>
      </c>
      <c r="AW402" s="14" t="s">
        <v>4</v>
      </c>
      <c r="AX402" s="14" t="s">
        <v>89</v>
      </c>
      <c r="AY402" s="268" t="s">
        <v>162</v>
      </c>
    </row>
    <row r="403" s="2" customFormat="1" ht="16.5" customHeight="1">
      <c r="A403" s="39"/>
      <c r="B403" s="40"/>
      <c r="C403" s="280" t="s">
        <v>529</v>
      </c>
      <c r="D403" s="280" t="s">
        <v>210</v>
      </c>
      <c r="E403" s="281" t="s">
        <v>1138</v>
      </c>
      <c r="F403" s="282" t="s">
        <v>1139</v>
      </c>
      <c r="G403" s="283" t="s">
        <v>213</v>
      </c>
      <c r="H403" s="284">
        <v>4</v>
      </c>
      <c r="I403" s="285"/>
      <c r="J403" s="286">
        <f>ROUND(I403*H403,2)</f>
        <v>0</v>
      </c>
      <c r="K403" s="282" t="s">
        <v>174</v>
      </c>
      <c r="L403" s="287"/>
      <c r="M403" s="288" t="s">
        <v>1</v>
      </c>
      <c r="N403" s="289" t="s">
        <v>47</v>
      </c>
      <c r="O403" s="92"/>
      <c r="P403" s="236">
        <f>O403*H403</f>
        <v>0</v>
      </c>
      <c r="Q403" s="236">
        <v>3.0000000000000001E-05</v>
      </c>
      <c r="R403" s="236">
        <f>Q403*H403</f>
        <v>0.00012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214</v>
      </c>
      <c r="AT403" s="238" t="s">
        <v>210</v>
      </c>
      <c r="AU403" s="238" t="s">
        <v>91</v>
      </c>
      <c r="AY403" s="18" t="s">
        <v>162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89</v>
      </c>
      <c r="BK403" s="239">
        <f>ROUND(I403*H403,2)</f>
        <v>0</v>
      </c>
      <c r="BL403" s="18" t="s">
        <v>168</v>
      </c>
      <c r="BM403" s="238" t="s">
        <v>1140</v>
      </c>
    </row>
    <row r="404" s="2" customFormat="1">
      <c r="A404" s="39"/>
      <c r="B404" s="40"/>
      <c r="C404" s="41"/>
      <c r="D404" s="240" t="s">
        <v>170</v>
      </c>
      <c r="E404" s="41"/>
      <c r="F404" s="241" t="s">
        <v>1139</v>
      </c>
      <c r="G404" s="41"/>
      <c r="H404" s="41"/>
      <c r="I404" s="242"/>
      <c r="J404" s="41"/>
      <c r="K404" s="41"/>
      <c r="L404" s="45"/>
      <c r="M404" s="243"/>
      <c r="N404" s="24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170</v>
      </c>
      <c r="AU404" s="18" t="s">
        <v>91</v>
      </c>
    </row>
    <row r="405" s="2" customFormat="1">
      <c r="A405" s="39"/>
      <c r="B405" s="40"/>
      <c r="C405" s="41"/>
      <c r="D405" s="240" t="s">
        <v>179</v>
      </c>
      <c r="E405" s="41"/>
      <c r="F405" s="247" t="s">
        <v>572</v>
      </c>
      <c r="G405" s="41"/>
      <c r="H405" s="41"/>
      <c r="I405" s="242"/>
      <c r="J405" s="41"/>
      <c r="K405" s="41"/>
      <c r="L405" s="45"/>
      <c r="M405" s="243"/>
      <c r="N405" s="24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179</v>
      </c>
      <c r="AU405" s="18" t="s">
        <v>91</v>
      </c>
    </row>
    <row r="406" s="14" customFormat="1">
      <c r="A406" s="14"/>
      <c r="B406" s="258"/>
      <c r="C406" s="259"/>
      <c r="D406" s="240" t="s">
        <v>181</v>
      </c>
      <c r="E406" s="259"/>
      <c r="F406" s="261" t="s">
        <v>1141</v>
      </c>
      <c r="G406" s="259"/>
      <c r="H406" s="262">
        <v>4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8" t="s">
        <v>181</v>
      </c>
      <c r="AU406" s="268" t="s">
        <v>91</v>
      </c>
      <c r="AV406" s="14" t="s">
        <v>91</v>
      </c>
      <c r="AW406" s="14" t="s">
        <v>4</v>
      </c>
      <c r="AX406" s="14" t="s">
        <v>89</v>
      </c>
      <c r="AY406" s="268" t="s">
        <v>162</v>
      </c>
    </row>
    <row r="407" s="2" customFormat="1" ht="16.5" customHeight="1">
      <c r="A407" s="39"/>
      <c r="B407" s="40"/>
      <c r="C407" s="280" t="s">
        <v>535</v>
      </c>
      <c r="D407" s="280" t="s">
        <v>210</v>
      </c>
      <c r="E407" s="281" t="s">
        <v>1142</v>
      </c>
      <c r="F407" s="282" t="s">
        <v>1143</v>
      </c>
      <c r="G407" s="283" t="s">
        <v>213</v>
      </c>
      <c r="H407" s="284">
        <v>1</v>
      </c>
      <c r="I407" s="285"/>
      <c r="J407" s="286">
        <f>ROUND(I407*H407,2)</f>
        <v>0</v>
      </c>
      <c r="K407" s="282" t="s">
        <v>174</v>
      </c>
      <c r="L407" s="287"/>
      <c r="M407" s="288" t="s">
        <v>1</v>
      </c>
      <c r="N407" s="289" t="s">
        <v>47</v>
      </c>
      <c r="O407" s="92"/>
      <c r="P407" s="236">
        <f>O407*H407</f>
        <v>0</v>
      </c>
      <c r="Q407" s="236">
        <v>0.00025999999999999998</v>
      </c>
      <c r="R407" s="236">
        <f>Q407*H407</f>
        <v>0.00025999999999999998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214</v>
      </c>
      <c r="AT407" s="238" t="s">
        <v>210</v>
      </c>
      <c r="AU407" s="238" t="s">
        <v>91</v>
      </c>
      <c r="AY407" s="18" t="s">
        <v>162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89</v>
      </c>
      <c r="BK407" s="239">
        <f>ROUND(I407*H407,2)</f>
        <v>0</v>
      </c>
      <c r="BL407" s="18" t="s">
        <v>168</v>
      </c>
      <c r="BM407" s="238" t="s">
        <v>1144</v>
      </c>
    </row>
    <row r="408" s="2" customFormat="1">
      <c r="A408" s="39"/>
      <c r="B408" s="40"/>
      <c r="C408" s="41"/>
      <c r="D408" s="240" t="s">
        <v>170</v>
      </c>
      <c r="E408" s="41"/>
      <c r="F408" s="241" t="s">
        <v>1143</v>
      </c>
      <c r="G408" s="41"/>
      <c r="H408" s="41"/>
      <c r="I408" s="242"/>
      <c r="J408" s="41"/>
      <c r="K408" s="41"/>
      <c r="L408" s="45"/>
      <c r="M408" s="243"/>
      <c r="N408" s="24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170</v>
      </c>
      <c r="AU408" s="18" t="s">
        <v>91</v>
      </c>
    </row>
    <row r="409" s="2" customFormat="1">
      <c r="A409" s="39"/>
      <c r="B409" s="40"/>
      <c r="C409" s="41"/>
      <c r="D409" s="240" t="s">
        <v>179</v>
      </c>
      <c r="E409" s="41"/>
      <c r="F409" s="247" t="s">
        <v>572</v>
      </c>
      <c r="G409" s="41"/>
      <c r="H409" s="41"/>
      <c r="I409" s="242"/>
      <c r="J409" s="41"/>
      <c r="K409" s="41"/>
      <c r="L409" s="45"/>
      <c r="M409" s="243"/>
      <c r="N409" s="244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179</v>
      </c>
      <c r="AU409" s="18" t="s">
        <v>91</v>
      </c>
    </row>
    <row r="410" s="14" customFormat="1">
      <c r="A410" s="14"/>
      <c r="B410" s="258"/>
      <c r="C410" s="259"/>
      <c r="D410" s="240" t="s">
        <v>181</v>
      </c>
      <c r="E410" s="259"/>
      <c r="F410" s="261" t="s">
        <v>1131</v>
      </c>
      <c r="G410" s="259"/>
      <c r="H410" s="262">
        <v>1</v>
      </c>
      <c r="I410" s="263"/>
      <c r="J410" s="259"/>
      <c r="K410" s="259"/>
      <c r="L410" s="264"/>
      <c r="M410" s="265"/>
      <c r="N410" s="266"/>
      <c r="O410" s="266"/>
      <c r="P410" s="266"/>
      <c r="Q410" s="266"/>
      <c r="R410" s="266"/>
      <c r="S410" s="266"/>
      <c r="T410" s="26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8" t="s">
        <v>181</v>
      </c>
      <c r="AU410" s="268" t="s">
        <v>91</v>
      </c>
      <c r="AV410" s="14" t="s">
        <v>91</v>
      </c>
      <c r="AW410" s="14" t="s">
        <v>4</v>
      </c>
      <c r="AX410" s="14" t="s">
        <v>89</v>
      </c>
      <c r="AY410" s="268" t="s">
        <v>162</v>
      </c>
    </row>
    <row r="411" s="2" customFormat="1" ht="16.5" customHeight="1">
      <c r="A411" s="39"/>
      <c r="B411" s="40"/>
      <c r="C411" s="280" t="s">
        <v>542</v>
      </c>
      <c r="D411" s="280" t="s">
        <v>210</v>
      </c>
      <c r="E411" s="281" t="s">
        <v>1145</v>
      </c>
      <c r="F411" s="282" t="s">
        <v>1146</v>
      </c>
      <c r="G411" s="283" t="s">
        <v>213</v>
      </c>
      <c r="H411" s="284">
        <v>8</v>
      </c>
      <c r="I411" s="285"/>
      <c r="J411" s="286">
        <f>ROUND(I411*H411,2)</f>
        <v>0</v>
      </c>
      <c r="K411" s="282" t="s">
        <v>174</v>
      </c>
      <c r="L411" s="287"/>
      <c r="M411" s="288" t="s">
        <v>1</v>
      </c>
      <c r="N411" s="289" t="s">
        <v>47</v>
      </c>
      <c r="O411" s="92"/>
      <c r="P411" s="236">
        <f>O411*H411</f>
        <v>0</v>
      </c>
      <c r="Q411" s="236">
        <v>5.0000000000000002E-05</v>
      </c>
      <c r="R411" s="236">
        <f>Q411*H411</f>
        <v>0.00040000000000000002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214</v>
      </c>
      <c r="AT411" s="238" t="s">
        <v>210</v>
      </c>
      <c r="AU411" s="238" t="s">
        <v>91</v>
      </c>
      <c r="AY411" s="18" t="s">
        <v>162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89</v>
      </c>
      <c r="BK411" s="239">
        <f>ROUND(I411*H411,2)</f>
        <v>0</v>
      </c>
      <c r="BL411" s="18" t="s">
        <v>168</v>
      </c>
      <c r="BM411" s="238" t="s">
        <v>1147</v>
      </c>
    </row>
    <row r="412" s="2" customFormat="1">
      <c r="A412" s="39"/>
      <c r="B412" s="40"/>
      <c r="C412" s="41"/>
      <c r="D412" s="240" t="s">
        <v>170</v>
      </c>
      <c r="E412" s="41"/>
      <c r="F412" s="241" t="s">
        <v>1146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170</v>
      </c>
      <c r="AU412" s="18" t="s">
        <v>91</v>
      </c>
    </row>
    <row r="413" s="2" customFormat="1">
      <c r="A413" s="39"/>
      <c r="B413" s="40"/>
      <c r="C413" s="41"/>
      <c r="D413" s="240" t="s">
        <v>179</v>
      </c>
      <c r="E413" s="41"/>
      <c r="F413" s="247" t="s">
        <v>572</v>
      </c>
      <c r="G413" s="41"/>
      <c r="H413" s="41"/>
      <c r="I413" s="242"/>
      <c r="J413" s="41"/>
      <c r="K413" s="41"/>
      <c r="L413" s="45"/>
      <c r="M413" s="243"/>
      <c r="N413" s="244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179</v>
      </c>
      <c r="AU413" s="18" t="s">
        <v>91</v>
      </c>
    </row>
    <row r="414" s="14" customFormat="1">
      <c r="A414" s="14"/>
      <c r="B414" s="258"/>
      <c r="C414" s="259"/>
      <c r="D414" s="240" t="s">
        <v>181</v>
      </c>
      <c r="E414" s="259"/>
      <c r="F414" s="261" t="s">
        <v>1148</v>
      </c>
      <c r="G414" s="259"/>
      <c r="H414" s="262">
        <v>8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8" t="s">
        <v>181</v>
      </c>
      <c r="AU414" s="268" t="s">
        <v>91</v>
      </c>
      <c r="AV414" s="14" t="s">
        <v>91</v>
      </c>
      <c r="AW414" s="14" t="s">
        <v>4</v>
      </c>
      <c r="AX414" s="14" t="s">
        <v>89</v>
      </c>
      <c r="AY414" s="268" t="s">
        <v>162</v>
      </c>
    </row>
    <row r="415" s="12" customFormat="1" ht="22.8" customHeight="1">
      <c r="A415" s="12"/>
      <c r="B415" s="211"/>
      <c r="C415" s="212"/>
      <c r="D415" s="213" t="s">
        <v>81</v>
      </c>
      <c r="E415" s="225" t="s">
        <v>237</v>
      </c>
      <c r="F415" s="225" t="s">
        <v>580</v>
      </c>
      <c r="G415" s="212"/>
      <c r="H415" s="212"/>
      <c r="I415" s="215"/>
      <c r="J415" s="226">
        <f>BK415</f>
        <v>0</v>
      </c>
      <c r="K415" s="212"/>
      <c r="L415" s="217"/>
      <c r="M415" s="218"/>
      <c r="N415" s="219"/>
      <c r="O415" s="219"/>
      <c r="P415" s="220">
        <f>SUM(P416:P486)</f>
        <v>0</v>
      </c>
      <c r="Q415" s="219"/>
      <c r="R415" s="220">
        <f>SUM(R416:R486)</f>
        <v>1.39893964</v>
      </c>
      <c r="S415" s="219"/>
      <c r="T415" s="221">
        <f>SUM(T416:T486)</f>
        <v>13.365400000000003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22" t="s">
        <v>89</v>
      </c>
      <c r="AT415" s="223" t="s">
        <v>81</v>
      </c>
      <c r="AU415" s="223" t="s">
        <v>89</v>
      </c>
      <c r="AY415" s="222" t="s">
        <v>162</v>
      </c>
      <c r="BK415" s="224">
        <f>SUM(BK416:BK486)</f>
        <v>0</v>
      </c>
    </row>
    <row r="416" s="2" customFormat="1" ht="16.5" customHeight="1">
      <c r="A416" s="39"/>
      <c r="B416" s="40"/>
      <c r="C416" s="227" t="s">
        <v>547</v>
      </c>
      <c r="D416" s="227" t="s">
        <v>164</v>
      </c>
      <c r="E416" s="228" t="s">
        <v>1149</v>
      </c>
      <c r="F416" s="229" t="s">
        <v>1150</v>
      </c>
      <c r="G416" s="230" t="s">
        <v>263</v>
      </c>
      <c r="H416" s="231">
        <v>3.762</v>
      </c>
      <c r="I416" s="232"/>
      <c r="J416" s="233">
        <f>ROUND(I416*H416,2)</f>
        <v>0</v>
      </c>
      <c r="K416" s="229" t="s">
        <v>174</v>
      </c>
      <c r="L416" s="45"/>
      <c r="M416" s="234" t="s">
        <v>1</v>
      </c>
      <c r="N416" s="235" t="s">
        <v>47</v>
      </c>
      <c r="O416" s="92"/>
      <c r="P416" s="236">
        <f>O416*H416</f>
        <v>0</v>
      </c>
      <c r="Q416" s="236">
        <v>0.00063000000000000003</v>
      </c>
      <c r="R416" s="236">
        <f>Q416*H416</f>
        <v>0.0023700600000000002</v>
      </c>
      <c r="S416" s="236">
        <v>0</v>
      </c>
      <c r="T416" s="237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8" t="s">
        <v>168</v>
      </c>
      <c r="AT416" s="238" t="s">
        <v>164</v>
      </c>
      <c r="AU416" s="238" t="s">
        <v>91</v>
      </c>
      <c r="AY416" s="18" t="s">
        <v>162</v>
      </c>
      <c r="BE416" s="239">
        <f>IF(N416="základní",J416,0)</f>
        <v>0</v>
      </c>
      <c r="BF416" s="239">
        <f>IF(N416="snížená",J416,0)</f>
        <v>0</v>
      </c>
      <c r="BG416" s="239">
        <f>IF(N416="zákl. přenesená",J416,0)</f>
        <v>0</v>
      </c>
      <c r="BH416" s="239">
        <f>IF(N416="sníž. přenesená",J416,0)</f>
        <v>0</v>
      </c>
      <c r="BI416" s="239">
        <f>IF(N416="nulová",J416,0)</f>
        <v>0</v>
      </c>
      <c r="BJ416" s="18" t="s">
        <v>89</v>
      </c>
      <c r="BK416" s="239">
        <f>ROUND(I416*H416,2)</f>
        <v>0</v>
      </c>
      <c r="BL416" s="18" t="s">
        <v>168</v>
      </c>
      <c r="BM416" s="238" t="s">
        <v>1151</v>
      </c>
    </row>
    <row r="417" s="2" customFormat="1">
      <c r="A417" s="39"/>
      <c r="B417" s="40"/>
      <c r="C417" s="41"/>
      <c r="D417" s="240" t="s">
        <v>170</v>
      </c>
      <c r="E417" s="41"/>
      <c r="F417" s="241" t="s">
        <v>1152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170</v>
      </c>
      <c r="AU417" s="18" t="s">
        <v>91</v>
      </c>
    </row>
    <row r="418" s="2" customFormat="1">
      <c r="A418" s="39"/>
      <c r="B418" s="40"/>
      <c r="C418" s="41"/>
      <c r="D418" s="245" t="s">
        <v>177</v>
      </c>
      <c r="E418" s="41"/>
      <c r="F418" s="246" t="s">
        <v>1153</v>
      </c>
      <c r="G418" s="41"/>
      <c r="H418" s="41"/>
      <c r="I418" s="242"/>
      <c r="J418" s="41"/>
      <c r="K418" s="41"/>
      <c r="L418" s="45"/>
      <c r="M418" s="243"/>
      <c r="N418" s="244"/>
      <c r="O418" s="92"/>
      <c r="P418" s="92"/>
      <c r="Q418" s="92"/>
      <c r="R418" s="92"/>
      <c r="S418" s="92"/>
      <c r="T418" s="93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177</v>
      </c>
      <c r="AU418" s="18" t="s">
        <v>91</v>
      </c>
    </row>
    <row r="419" s="2" customFormat="1">
      <c r="A419" s="39"/>
      <c r="B419" s="40"/>
      <c r="C419" s="41"/>
      <c r="D419" s="240" t="s">
        <v>179</v>
      </c>
      <c r="E419" s="41"/>
      <c r="F419" s="247" t="s">
        <v>696</v>
      </c>
      <c r="G419" s="41"/>
      <c r="H419" s="41"/>
      <c r="I419" s="242"/>
      <c r="J419" s="41"/>
      <c r="K419" s="41"/>
      <c r="L419" s="45"/>
      <c r="M419" s="243"/>
      <c r="N419" s="24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179</v>
      </c>
      <c r="AU419" s="18" t="s">
        <v>91</v>
      </c>
    </row>
    <row r="420" s="13" customFormat="1">
      <c r="A420" s="13"/>
      <c r="B420" s="248"/>
      <c r="C420" s="249"/>
      <c r="D420" s="240" t="s">
        <v>181</v>
      </c>
      <c r="E420" s="250" t="s">
        <v>1</v>
      </c>
      <c r="F420" s="251" t="s">
        <v>1154</v>
      </c>
      <c r="G420" s="249"/>
      <c r="H420" s="250" t="s">
        <v>1</v>
      </c>
      <c r="I420" s="252"/>
      <c r="J420" s="249"/>
      <c r="K420" s="249"/>
      <c r="L420" s="253"/>
      <c r="M420" s="254"/>
      <c r="N420" s="255"/>
      <c r="O420" s="255"/>
      <c r="P420" s="255"/>
      <c r="Q420" s="255"/>
      <c r="R420" s="255"/>
      <c r="S420" s="255"/>
      <c r="T420" s="256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7" t="s">
        <v>181</v>
      </c>
      <c r="AU420" s="257" t="s">
        <v>91</v>
      </c>
      <c r="AV420" s="13" t="s">
        <v>89</v>
      </c>
      <c r="AW420" s="13" t="s">
        <v>38</v>
      </c>
      <c r="AX420" s="13" t="s">
        <v>82</v>
      </c>
      <c r="AY420" s="257" t="s">
        <v>162</v>
      </c>
    </row>
    <row r="421" s="13" customFormat="1">
      <c r="A421" s="13"/>
      <c r="B421" s="248"/>
      <c r="C421" s="249"/>
      <c r="D421" s="240" t="s">
        <v>181</v>
      </c>
      <c r="E421" s="250" t="s">
        <v>1</v>
      </c>
      <c r="F421" s="251" t="s">
        <v>1155</v>
      </c>
      <c r="G421" s="249"/>
      <c r="H421" s="250" t="s">
        <v>1</v>
      </c>
      <c r="I421" s="252"/>
      <c r="J421" s="249"/>
      <c r="K421" s="249"/>
      <c r="L421" s="253"/>
      <c r="M421" s="254"/>
      <c r="N421" s="255"/>
      <c r="O421" s="255"/>
      <c r="P421" s="255"/>
      <c r="Q421" s="255"/>
      <c r="R421" s="255"/>
      <c r="S421" s="255"/>
      <c r="T421" s="25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7" t="s">
        <v>181</v>
      </c>
      <c r="AU421" s="257" t="s">
        <v>91</v>
      </c>
      <c r="AV421" s="13" t="s">
        <v>89</v>
      </c>
      <c r="AW421" s="13" t="s">
        <v>38</v>
      </c>
      <c r="AX421" s="13" t="s">
        <v>82</v>
      </c>
      <c r="AY421" s="257" t="s">
        <v>162</v>
      </c>
    </row>
    <row r="422" s="14" customFormat="1">
      <c r="A422" s="14"/>
      <c r="B422" s="258"/>
      <c r="C422" s="259"/>
      <c r="D422" s="240" t="s">
        <v>181</v>
      </c>
      <c r="E422" s="260" t="s">
        <v>1</v>
      </c>
      <c r="F422" s="261" t="s">
        <v>1156</v>
      </c>
      <c r="G422" s="259"/>
      <c r="H422" s="262">
        <v>1.012</v>
      </c>
      <c r="I422" s="263"/>
      <c r="J422" s="259"/>
      <c r="K422" s="259"/>
      <c r="L422" s="264"/>
      <c r="M422" s="265"/>
      <c r="N422" s="266"/>
      <c r="O422" s="266"/>
      <c r="P422" s="266"/>
      <c r="Q422" s="266"/>
      <c r="R422" s="266"/>
      <c r="S422" s="266"/>
      <c r="T422" s="267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8" t="s">
        <v>181</v>
      </c>
      <c r="AU422" s="268" t="s">
        <v>91</v>
      </c>
      <c r="AV422" s="14" t="s">
        <v>91</v>
      </c>
      <c r="AW422" s="14" t="s">
        <v>38</v>
      </c>
      <c r="AX422" s="14" t="s">
        <v>82</v>
      </c>
      <c r="AY422" s="268" t="s">
        <v>162</v>
      </c>
    </row>
    <row r="423" s="14" customFormat="1">
      <c r="A423" s="14"/>
      <c r="B423" s="258"/>
      <c r="C423" s="259"/>
      <c r="D423" s="240" t="s">
        <v>181</v>
      </c>
      <c r="E423" s="260" t="s">
        <v>1</v>
      </c>
      <c r="F423" s="261" t="s">
        <v>1157</v>
      </c>
      <c r="G423" s="259"/>
      <c r="H423" s="262">
        <v>2.75</v>
      </c>
      <c r="I423" s="263"/>
      <c r="J423" s="259"/>
      <c r="K423" s="259"/>
      <c r="L423" s="264"/>
      <c r="M423" s="265"/>
      <c r="N423" s="266"/>
      <c r="O423" s="266"/>
      <c r="P423" s="266"/>
      <c r="Q423" s="266"/>
      <c r="R423" s="266"/>
      <c r="S423" s="266"/>
      <c r="T423" s="26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8" t="s">
        <v>181</v>
      </c>
      <c r="AU423" s="268" t="s">
        <v>91</v>
      </c>
      <c r="AV423" s="14" t="s">
        <v>91</v>
      </c>
      <c r="AW423" s="14" t="s">
        <v>38</v>
      </c>
      <c r="AX423" s="14" t="s">
        <v>82</v>
      </c>
      <c r="AY423" s="268" t="s">
        <v>162</v>
      </c>
    </row>
    <row r="424" s="15" customFormat="1">
      <c r="A424" s="15"/>
      <c r="B424" s="269"/>
      <c r="C424" s="270"/>
      <c r="D424" s="240" t="s">
        <v>181</v>
      </c>
      <c r="E424" s="271" t="s">
        <v>1</v>
      </c>
      <c r="F424" s="272" t="s">
        <v>186</v>
      </c>
      <c r="G424" s="270"/>
      <c r="H424" s="273">
        <v>3.762</v>
      </c>
      <c r="I424" s="274"/>
      <c r="J424" s="270"/>
      <c r="K424" s="270"/>
      <c r="L424" s="275"/>
      <c r="M424" s="276"/>
      <c r="N424" s="277"/>
      <c r="O424" s="277"/>
      <c r="P424" s="277"/>
      <c r="Q424" s="277"/>
      <c r="R424" s="277"/>
      <c r="S424" s="277"/>
      <c r="T424" s="278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9" t="s">
        <v>181</v>
      </c>
      <c r="AU424" s="279" t="s">
        <v>91</v>
      </c>
      <c r="AV424" s="15" t="s">
        <v>168</v>
      </c>
      <c r="AW424" s="15" t="s">
        <v>38</v>
      </c>
      <c r="AX424" s="15" t="s">
        <v>89</v>
      </c>
      <c r="AY424" s="279" t="s">
        <v>162</v>
      </c>
    </row>
    <row r="425" s="2" customFormat="1" ht="16.5" customHeight="1">
      <c r="A425" s="39"/>
      <c r="B425" s="40"/>
      <c r="C425" s="227" t="s">
        <v>555</v>
      </c>
      <c r="D425" s="227" t="s">
        <v>164</v>
      </c>
      <c r="E425" s="228" t="s">
        <v>1158</v>
      </c>
      <c r="F425" s="229" t="s">
        <v>1159</v>
      </c>
      <c r="G425" s="230" t="s">
        <v>247</v>
      </c>
      <c r="H425" s="231">
        <v>17.138000000000002</v>
      </c>
      <c r="I425" s="232"/>
      <c r="J425" s="233">
        <f>ROUND(I425*H425,2)</f>
        <v>0</v>
      </c>
      <c r="K425" s="229" t="s">
        <v>174</v>
      </c>
      <c r="L425" s="45"/>
      <c r="M425" s="234" t="s">
        <v>1</v>
      </c>
      <c r="N425" s="235" t="s">
        <v>47</v>
      </c>
      <c r="O425" s="92"/>
      <c r="P425" s="236">
        <f>O425*H425</f>
        <v>0</v>
      </c>
      <c r="Q425" s="236">
        <v>0.00033</v>
      </c>
      <c r="R425" s="236">
        <f>Q425*H425</f>
        <v>0.0056555400000000006</v>
      </c>
      <c r="S425" s="236">
        <v>0</v>
      </c>
      <c r="T425" s="23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8" t="s">
        <v>168</v>
      </c>
      <c r="AT425" s="238" t="s">
        <v>164</v>
      </c>
      <c r="AU425" s="238" t="s">
        <v>91</v>
      </c>
      <c r="AY425" s="18" t="s">
        <v>162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8" t="s">
        <v>89</v>
      </c>
      <c r="BK425" s="239">
        <f>ROUND(I425*H425,2)</f>
        <v>0</v>
      </c>
      <c r="BL425" s="18" t="s">
        <v>168</v>
      </c>
      <c r="BM425" s="238" t="s">
        <v>1160</v>
      </c>
    </row>
    <row r="426" s="2" customFormat="1">
      <c r="A426" s="39"/>
      <c r="B426" s="40"/>
      <c r="C426" s="41"/>
      <c r="D426" s="240" t="s">
        <v>170</v>
      </c>
      <c r="E426" s="41"/>
      <c r="F426" s="241" t="s">
        <v>1161</v>
      </c>
      <c r="G426" s="41"/>
      <c r="H426" s="41"/>
      <c r="I426" s="242"/>
      <c r="J426" s="41"/>
      <c r="K426" s="41"/>
      <c r="L426" s="45"/>
      <c r="M426" s="243"/>
      <c r="N426" s="244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170</v>
      </c>
      <c r="AU426" s="18" t="s">
        <v>91</v>
      </c>
    </row>
    <row r="427" s="2" customFormat="1">
      <c r="A427" s="39"/>
      <c r="B427" s="40"/>
      <c r="C427" s="41"/>
      <c r="D427" s="245" t="s">
        <v>177</v>
      </c>
      <c r="E427" s="41"/>
      <c r="F427" s="246" t="s">
        <v>1162</v>
      </c>
      <c r="G427" s="41"/>
      <c r="H427" s="41"/>
      <c r="I427" s="242"/>
      <c r="J427" s="41"/>
      <c r="K427" s="41"/>
      <c r="L427" s="45"/>
      <c r="M427" s="243"/>
      <c r="N427" s="24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177</v>
      </c>
      <c r="AU427" s="18" t="s">
        <v>91</v>
      </c>
    </row>
    <row r="428" s="2" customFormat="1">
      <c r="A428" s="39"/>
      <c r="B428" s="40"/>
      <c r="C428" s="41"/>
      <c r="D428" s="240" t="s">
        <v>179</v>
      </c>
      <c r="E428" s="41"/>
      <c r="F428" s="247" t="s">
        <v>1163</v>
      </c>
      <c r="G428" s="41"/>
      <c r="H428" s="41"/>
      <c r="I428" s="242"/>
      <c r="J428" s="41"/>
      <c r="K428" s="41"/>
      <c r="L428" s="45"/>
      <c r="M428" s="243"/>
      <c r="N428" s="244"/>
      <c r="O428" s="92"/>
      <c r="P428" s="92"/>
      <c r="Q428" s="92"/>
      <c r="R428" s="92"/>
      <c r="S428" s="92"/>
      <c r="T428" s="93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T428" s="18" t="s">
        <v>179</v>
      </c>
      <c r="AU428" s="18" t="s">
        <v>91</v>
      </c>
    </row>
    <row r="429" s="13" customFormat="1">
      <c r="A429" s="13"/>
      <c r="B429" s="248"/>
      <c r="C429" s="249"/>
      <c r="D429" s="240" t="s">
        <v>181</v>
      </c>
      <c r="E429" s="250" t="s">
        <v>1</v>
      </c>
      <c r="F429" s="251" t="s">
        <v>1154</v>
      </c>
      <c r="G429" s="249"/>
      <c r="H429" s="250" t="s">
        <v>1</v>
      </c>
      <c r="I429" s="252"/>
      <c r="J429" s="249"/>
      <c r="K429" s="249"/>
      <c r="L429" s="253"/>
      <c r="M429" s="254"/>
      <c r="N429" s="255"/>
      <c r="O429" s="255"/>
      <c r="P429" s="255"/>
      <c r="Q429" s="255"/>
      <c r="R429" s="255"/>
      <c r="S429" s="255"/>
      <c r="T429" s="25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7" t="s">
        <v>181</v>
      </c>
      <c r="AU429" s="257" t="s">
        <v>91</v>
      </c>
      <c r="AV429" s="13" t="s">
        <v>89</v>
      </c>
      <c r="AW429" s="13" t="s">
        <v>38</v>
      </c>
      <c r="AX429" s="13" t="s">
        <v>82</v>
      </c>
      <c r="AY429" s="257" t="s">
        <v>162</v>
      </c>
    </row>
    <row r="430" s="13" customFormat="1">
      <c r="A430" s="13"/>
      <c r="B430" s="248"/>
      <c r="C430" s="249"/>
      <c r="D430" s="240" t="s">
        <v>181</v>
      </c>
      <c r="E430" s="250" t="s">
        <v>1</v>
      </c>
      <c r="F430" s="251" t="s">
        <v>1164</v>
      </c>
      <c r="G430" s="249"/>
      <c r="H430" s="250" t="s">
        <v>1</v>
      </c>
      <c r="I430" s="252"/>
      <c r="J430" s="249"/>
      <c r="K430" s="249"/>
      <c r="L430" s="253"/>
      <c r="M430" s="254"/>
      <c r="N430" s="255"/>
      <c r="O430" s="255"/>
      <c r="P430" s="255"/>
      <c r="Q430" s="255"/>
      <c r="R430" s="255"/>
      <c r="S430" s="255"/>
      <c r="T430" s="25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7" t="s">
        <v>181</v>
      </c>
      <c r="AU430" s="257" t="s">
        <v>91</v>
      </c>
      <c r="AV430" s="13" t="s">
        <v>89</v>
      </c>
      <c r="AW430" s="13" t="s">
        <v>38</v>
      </c>
      <c r="AX430" s="13" t="s">
        <v>82</v>
      </c>
      <c r="AY430" s="257" t="s">
        <v>162</v>
      </c>
    </row>
    <row r="431" s="14" customFormat="1">
      <c r="A431" s="14"/>
      <c r="B431" s="258"/>
      <c r="C431" s="259"/>
      <c r="D431" s="240" t="s">
        <v>181</v>
      </c>
      <c r="E431" s="260" t="s">
        <v>1</v>
      </c>
      <c r="F431" s="261" t="s">
        <v>1165</v>
      </c>
      <c r="G431" s="259"/>
      <c r="H431" s="262">
        <v>4.1360000000000001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8" t="s">
        <v>181</v>
      </c>
      <c r="AU431" s="268" t="s">
        <v>91</v>
      </c>
      <c r="AV431" s="14" t="s">
        <v>91</v>
      </c>
      <c r="AW431" s="14" t="s">
        <v>38</v>
      </c>
      <c r="AX431" s="14" t="s">
        <v>82</v>
      </c>
      <c r="AY431" s="268" t="s">
        <v>162</v>
      </c>
    </row>
    <row r="432" s="14" customFormat="1">
      <c r="A432" s="14"/>
      <c r="B432" s="258"/>
      <c r="C432" s="259"/>
      <c r="D432" s="240" t="s">
        <v>181</v>
      </c>
      <c r="E432" s="260" t="s">
        <v>1</v>
      </c>
      <c r="F432" s="261" t="s">
        <v>1166</v>
      </c>
      <c r="G432" s="259"/>
      <c r="H432" s="262">
        <v>13.002000000000001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181</v>
      </c>
      <c r="AU432" s="268" t="s">
        <v>91</v>
      </c>
      <c r="AV432" s="14" t="s">
        <v>91</v>
      </c>
      <c r="AW432" s="14" t="s">
        <v>38</v>
      </c>
      <c r="AX432" s="14" t="s">
        <v>82</v>
      </c>
      <c r="AY432" s="268" t="s">
        <v>162</v>
      </c>
    </row>
    <row r="433" s="15" customFormat="1">
      <c r="A433" s="15"/>
      <c r="B433" s="269"/>
      <c r="C433" s="270"/>
      <c r="D433" s="240" t="s">
        <v>181</v>
      </c>
      <c r="E433" s="271" t="s">
        <v>1</v>
      </c>
      <c r="F433" s="272" t="s">
        <v>186</v>
      </c>
      <c r="G433" s="270"/>
      <c r="H433" s="273">
        <v>17.138000000000002</v>
      </c>
      <c r="I433" s="274"/>
      <c r="J433" s="270"/>
      <c r="K433" s="270"/>
      <c r="L433" s="275"/>
      <c r="M433" s="276"/>
      <c r="N433" s="277"/>
      <c r="O433" s="277"/>
      <c r="P433" s="277"/>
      <c r="Q433" s="277"/>
      <c r="R433" s="277"/>
      <c r="S433" s="277"/>
      <c r="T433" s="27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9" t="s">
        <v>181</v>
      </c>
      <c r="AU433" s="279" t="s">
        <v>91</v>
      </c>
      <c r="AV433" s="15" t="s">
        <v>168</v>
      </c>
      <c r="AW433" s="15" t="s">
        <v>38</v>
      </c>
      <c r="AX433" s="15" t="s">
        <v>89</v>
      </c>
      <c r="AY433" s="279" t="s">
        <v>162</v>
      </c>
    </row>
    <row r="434" s="2" customFormat="1" ht="16.5" customHeight="1">
      <c r="A434" s="39"/>
      <c r="B434" s="40"/>
      <c r="C434" s="227" t="s">
        <v>559</v>
      </c>
      <c r="D434" s="227" t="s">
        <v>164</v>
      </c>
      <c r="E434" s="228" t="s">
        <v>1167</v>
      </c>
      <c r="F434" s="229" t="s">
        <v>1168</v>
      </c>
      <c r="G434" s="230" t="s">
        <v>247</v>
      </c>
      <c r="H434" s="231">
        <v>15.58</v>
      </c>
      <c r="I434" s="232"/>
      <c r="J434" s="233">
        <f>ROUND(I434*H434,2)</f>
        <v>0</v>
      </c>
      <c r="K434" s="229" t="s">
        <v>174</v>
      </c>
      <c r="L434" s="45"/>
      <c r="M434" s="234" t="s">
        <v>1</v>
      </c>
      <c r="N434" s="235" t="s">
        <v>47</v>
      </c>
      <c r="O434" s="92"/>
      <c r="P434" s="236">
        <f>O434*H434</f>
        <v>0</v>
      </c>
      <c r="Q434" s="236">
        <v>0.00017000000000000001</v>
      </c>
      <c r="R434" s="236">
        <f>Q434*H434</f>
        <v>0.0026486000000000001</v>
      </c>
      <c r="S434" s="236">
        <v>0</v>
      </c>
      <c r="T434" s="237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8" t="s">
        <v>168</v>
      </c>
      <c r="AT434" s="238" t="s">
        <v>164</v>
      </c>
      <c r="AU434" s="238" t="s">
        <v>91</v>
      </c>
      <c r="AY434" s="18" t="s">
        <v>162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8" t="s">
        <v>89</v>
      </c>
      <c r="BK434" s="239">
        <f>ROUND(I434*H434,2)</f>
        <v>0</v>
      </c>
      <c r="BL434" s="18" t="s">
        <v>168</v>
      </c>
      <c r="BM434" s="238" t="s">
        <v>1169</v>
      </c>
    </row>
    <row r="435" s="2" customFormat="1">
      <c r="A435" s="39"/>
      <c r="B435" s="40"/>
      <c r="C435" s="41"/>
      <c r="D435" s="240" t="s">
        <v>170</v>
      </c>
      <c r="E435" s="41"/>
      <c r="F435" s="241" t="s">
        <v>1170</v>
      </c>
      <c r="G435" s="41"/>
      <c r="H435" s="41"/>
      <c r="I435" s="242"/>
      <c r="J435" s="41"/>
      <c r="K435" s="41"/>
      <c r="L435" s="45"/>
      <c r="M435" s="243"/>
      <c r="N435" s="244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170</v>
      </c>
      <c r="AU435" s="18" t="s">
        <v>91</v>
      </c>
    </row>
    <row r="436" s="2" customFormat="1">
      <c r="A436" s="39"/>
      <c r="B436" s="40"/>
      <c r="C436" s="41"/>
      <c r="D436" s="245" t="s">
        <v>177</v>
      </c>
      <c r="E436" s="41"/>
      <c r="F436" s="246" t="s">
        <v>1171</v>
      </c>
      <c r="G436" s="41"/>
      <c r="H436" s="41"/>
      <c r="I436" s="242"/>
      <c r="J436" s="41"/>
      <c r="K436" s="41"/>
      <c r="L436" s="45"/>
      <c r="M436" s="243"/>
      <c r="N436" s="244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177</v>
      </c>
      <c r="AU436" s="18" t="s">
        <v>91</v>
      </c>
    </row>
    <row r="437" s="13" customFormat="1">
      <c r="A437" s="13"/>
      <c r="B437" s="248"/>
      <c r="C437" s="249"/>
      <c r="D437" s="240" t="s">
        <v>181</v>
      </c>
      <c r="E437" s="250" t="s">
        <v>1</v>
      </c>
      <c r="F437" s="251" t="s">
        <v>1154</v>
      </c>
      <c r="G437" s="249"/>
      <c r="H437" s="250" t="s">
        <v>1</v>
      </c>
      <c r="I437" s="252"/>
      <c r="J437" s="249"/>
      <c r="K437" s="249"/>
      <c r="L437" s="253"/>
      <c r="M437" s="254"/>
      <c r="N437" s="255"/>
      <c r="O437" s="255"/>
      <c r="P437" s="255"/>
      <c r="Q437" s="255"/>
      <c r="R437" s="255"/>
      <c r="S437" s="255"/>
      <c r="T437" s="25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7" t="s">
        <v>181</v>
      </c>
      <c r="AU437" s="257" t="s">
        <v>91</v>
      </c>
      <c r="AV437" s="13" t="s">
        <v>89</v>
      </c>
      <c r="AW437" s="13" t="s">
        <v>38</v>
      </c>
      <c r="AX437" s="13" t="s">
        <v>82</v>
      </c>
      <c r="AY437" s="257" t="s">
        <v>162</v>
      </c>
    </row>
    <row r="438" s="13" customFormat="1">
      <c r="A438" s="13"/>
      <c r="B438" s="248"/>
      <c r="C438" s="249"/>
      <c r="D438" s="240" t="s">
        <v>181</v>
      </c>
      <c r="E438" s="250" t="s">
        <v>1</v>
      </c>
      <c r="F438" s="251" t="s">
        <v>1172</v>
      </c>
      <c r="G438" s="249"/>
      <c r="H438" s="250" t="s">
        <v>1</v>
      </c>
      <c r="I438" s="252"/>
      <c r="J438" s="249"/>
      <c r="K438" s="249"/>
      <c r="L438" s="253"/>
      <c r="M438" s="254"/>
      <c r="N438" s="255"/>
      <c r="O438" s="255"/>
      <c r="P438" s="255"/>
      <c r="Q438" s="255"/>
      <c r="R438" s="255"/>
      <c r="S438" s="255"/>
      <c r="T438" s="25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7" t="s">
        <v>181</v>
      </c>
      <c r="AU438" s="257" t="s">
        <v>91</v>
      </c>
      <c r="AV438" s="13" t="s">
        <v>89</v>
      </c>
      <c r="AW438" s="13" t="s">
        <v>38</v>
      </c>
      <c r="AX438" s="13" t="s">
        <v>82</v>
      </c>
      <c r="AY438" s="257" t="s">
        <v>162</v>
      </c>
    </row>
    <row r="439" s="14" customFormat="1">
      <c r="A439" s="14"/>
      <c r="B439" s="258"/>
      <c r="C439" s="259"/>
      <c r="D439" s="240" t="s">
        <v>181</v>
      </c>
      <c r="E439" s="260" t="s">
        <v>1</v>
      </c>
      <c r="F439" s="261" t="s">
        <v>1173</v>
      </c>
      <c r="G439" s="259"/>
      <c r="H439" s="262">
        <v>3.7599999999999998</v>
      </c>
      <c r="I439" s="263"/>
      <c r="J439" s="259"/>
      <c r="K439" s="259"/>
      <c r="L439" s="264"/>
      <c r="M439" s="265"/>
      <c r="N439" s="266"/>
      <c r="O439" s="266"/>
      <c r="P439" s="266"/>
      <c r="Q439" s="266"/>
      <c r="R439" s="266"/>
      <c r="S439" s="266"/>
      <c r="T439" s="267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8" t="s">
        <v>181</v>
      </c>
      <c r="AU439" s="268" t="s">
        <v>91</v>
      </c>
      <c r="AV439" s="14" t="s">
        <v>91</v>
      </c>
      <c r="AW439" s="14" t="s">
        <v>38</v>
      </c>
      <c r="AX439" s="14" t="s">
        <v>82</v>
      </c>
      <c r="AY439" s="268" t="s">
        <v>162</v>
      </c>
    </row>
    <row r="440" s="14" customFormat="1">
      <c r="A440" s="14"/>
      <c r="B440" s="258"/>
      <c r="C440" s="259"/>
      <c r="D440" s="240" t="s">
        <v>181</v>
      </c>
      <c r="E440" s="260" t="s">
        <v>1</v>
      </c>
      <c r="F440" s="261" t="s">
        <v>1174</v>
      </c>
      <c r="G440" s="259"/>
      <c r="H440" s="262">
        <v>11.82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8" t="s">
        <v>181</v>
      </c>
      <c r="AU440" s="268" t="s">
        <v>91</v>
      </c>
      <c r="AV440" s="14" t="s">
        <v>91</v>
      </c>
      <c r="AW440" s="14" t="s">
        <v>38</v>
      </c>
      <c r="AX440" s="14" t="s">
        <v>82</v>
      </c>
      <c r="AY440" s="268" t="s">
        <v>162</v>
      </c>
    </row>
    <row r="441" s="15" customFormat="1">
      <c r="A441" s="15"/>
      <c r="B441" s="269"/>
      <c r="C441" s="270"/>
      <c r="D441" s="240" t="s">
        <v>181</v>
      </c>
      <c r="E441" s="271" t="s">
        <v>1</v>
      </c>
      <c r="F441" s="272" t="s">
        <v>186</v>
      </c>
      <c r="G441" s="270"/>
      <c r="H441" s="273">
        <v>15.58</v>
      </c>
      <c r="I441" s="274"/>
      <c r="J441" s="270"/>
      <c r="K441" s="270"/>
      <c r="L441" s="275"/>
      <c r="M441" s="276"/>
      <c r="N441" s="277"/>
      <c r="O441" s="277"/>
      <c r="P441" s="277"/>
      <c r="Q441" s="277"/>
      <c r="R441" s="277"/>
      <c r="S441" s="277"/>
      <c r="T441" s="278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9" t="s">
        <v>181</v>
      </c>
      <c r="AU441" s="279" t="s">
        <v>91</v>
      </c>
      <c r="AV441" s="15" t="s">
        <v>168</v>
      </c>
      <c r="AW441" s="15" t="s">
        <v>38</v>
      </c>
      <c r="AX441" s="15" t="s">
        <v>89</v>
      </c>
      <c r="AY441" s="279" t="s">
        <v>162</v>
      </c>
    </row>
    <row r="442" s="2" customFormat="1" ht="16.5" customHeight="1">
      <c r="A442" s="39"/>
      <c r="B442" s="40"/>
      <c r="C442" s="227" t="s">
        <v>566</v>
      </c>
      <c r="D442" s="227" t="s">
        <v>164</v>
      </c>
      <c r="E442" s="228" t="s">
        <v>1175</v>
      </c>
      <c r="F442" s="229" t="s">
        <v>1176</v>
      </c>
      <c r="G442" s="230" t="s">
        <v>247</v>
      </c>
      <c r="H442" s="231">
        <v>109.69</v>
      </c>
      <c r="I442" s="232"/>
      <c r="J442" s="233">
        <f>ROUND(I442*H442,2)</f>
        <v>0</v>
      </c>
      <c r="K442" s="229" t="s">
        <v>174</v>
      </c>
      <c r="L442" s="45"/>
      <c r="M442" s="234" t="s">
        <v>1</v>
      </c>
      <c r="N442" s="235" t="s">
        <v>47</v>
      </c>
      <c r="O442" s="92"/>
      <c r="P442" s="236">
        <f>O442*H442</f>
        <v>0</v>
      </c>
      <c r="Q442" s="236">
        <v>0.0057800000000000004</v>
      </c>
      <c r="R442" s="236">
        <f>Q442*H442</f>
        <v>0.63400820000000002</v>
      </c>
      <c r="S442" s="236">
        <v>0</v>
      </c>
      <c r="T442" s="237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8" t="s">
        <v>168</v>
      </c>
      <c r="AT442" s="238" t="s">
        <v>164</v>
      </c>
      <c r="AU442" s="238" t="s">
        <v>91</v>
      </c>
      <c r="AY442" s="18" t="s">
        <v>162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8" t="s">
        <v>89</v>
      </c>
      <c r="BK442" s="239">
        <f>ROUND(I442*H442,2)</f>
        <v>0</v>
      </c>
      <c r="BL442" s="18" t="s">
        <v>168</v>
      </c>
      <c r="BM442" s="238" t="s">
        <v>1177</v>
      </c>
    </row>
    <row r="443" s="2" customFormat="1">
      <c r="A443" s="39"/>
      <c r="B443" s="40"/>
      <c r="C443" s="41"/>
      <c r="D443" s="240" t="s">
        <v>170</v>
      </c>
      <c r="E443" s="41"/>
      <c r="F443" s="241" t="s">
        <v>1178</v>
      </c>
      <c r="G443" s="41"/>
      <c r="H443" s="41"/>
      <c r="I443" s="242"/>
      <c r="J443" s="41"/>
      <c r="K443" s="41"/>
      <c r="L443" s="45"/>
      <c r="M443" s="243"/>
      <c r="N443" s="24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170</v>
      </c>
      <c r="AU443" s="18" t="s">
        <v>91</v>
      </c>
    </row>
    <row r="444" s="2" customFormat="1">
      <c r="A444" s="39"/>
      <c r="B444" s="40"/>
      <c r="C444" s="41"/>
      <c r="D444" s="245" t="s">
        <v>177</v>
      </c>
      <c r="E444" s="41"/>
      <c r="F444" s="246" t="s">
        <v>1179</v>
      </c>
      <c r="G444" s="41"/>
      <c r="H444" s="41"/>
      <c r="I444" s="242"/>
      <c r="J444" s="41"/>
      <c r="K444" s="41"/>
      <c r="L444" s="45"/>
      <c r="M444" s="243"/>
      <c r="N444" s="244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177</v>
      </c>
      <c r="AU444" s="18" t="s">
        <v>91</v>
      </c>
    </row>
    <row r="445" s="13" customFormat="1">
      <c r="A445" s="13"/>
      <c r="B445" s="248"/>
      <c r="C445" s="249"/>
      <c r="D445" s="240" t="s">
        <v>181</v>
      </c>
      <c r="E445" s="250" t="s">
        <v>1</v>
      </c>
      <c r="F445" s="251" t="s">
        <v>366</v>
      </c>
      <c r="G445" s="249"/>
      <c r="H445" s="250" t="s">
        <v>1</v>
      </c>
      <c r="I445" s="252"/>
      <c r="J445" s="249"/>
      <c r="K445" s="249"/>
      <c r="L445" s="253"/>
      <c r="M445" s="254"/>
      <c r="N445" s="255"/>
      <c r="O445" s="255"/>
      <c r="P445" s="255"/>
      <c r="Q445" s="255"/>
      <c r="R445" s="255"/>
      <c r="S445" s="255"/>
      <c r="T445" s="25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7" t="s">
        <v>181</v>
      </c>
      <c r="AU445" s="257" t="s">
        <v>91</v>
      </c>
      <c r="AV445" s="13" t="s">
        <v>89</v>
      </c>
      <c r="AW445" s="13" t="s">
        <v>38</v>
      </c>
      <c r="AX445" s="13" t="s">
        <v>82</v>
      </c>
      <c r="AY445" s="257" t="s">
        <v>162</v>
      </c>
    </row>
    <row r="446" s="13" customFormat="1">
      <c r="A446" s="13"/>
      <c r="B446" s="248"/>
      <c r="C446" s="249"/>
      <c r="D446" s="240" t="s">
        <v>181</v>
      </c>
      <c r="E446" s="250" t="s">
        <v>1</v>
      </c>
      <c r="F446" s="251" t="s">
        <v>1180</v>
      </c>
      <c r="G446" s="249"/>
      <c r="H446" s="250" t="s">
        <v>1</v>
      </c>
      <c r="I446" s="252"/>
      <c r="J446" s="249"/>
      <c r="K446" s="249"/>
      <c r="L446" s="253"/>
      <c r="M446" s="254"/>
      <c r="N446" s="255"/>
      <c r="O446" s="255"/>
      <c r="P446" s="255"/>
      <c r="Q446" s="255"/>
      <c r="R446" s="255"/>
      <c r="S446" s="255"/>
      <c r="T446" s="25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7" t="s">
        <v>181</v>
      </c>
      <c r="AU446" s="257" t="s">
        <v>91</v>
      </c>
      <c r="AV446" s="13" t="s">
        <v>89</v>
      </c>
      <c r="AW446" s="13" t="s">
        <v>38</v>
      </c>
      <c r="AX446" s="13" t="s">
        <v>82</v>
      </c>
      <c r="AY446" s="257" t="s">
        <v>162</v>
      </c>
    </row>
    <row r="447" s="14" customFormat="1">
      <c r="A447" s="14"/>
      <c r="B447" s="258"/>
      <c r="C447" s="259"/>
      <c r="D447" s="240" t="s">
        <v>181</v>
      </c>
      <c r="E447" s="260" t="s">
        <v>1</v>
      </c>
      <c r="F447" s="261" t="s">
        <v>1181</v>
      </c>
      <c r="G447" s="259"/>
      <c r="H447" s="262">
        <v>109.69</v>
      </c>
      <c r="I447" s="263"/>
      <c r="J447" s="259"/>
      <c r="K447" s="259"/>
      <c r="L447" s="264"/>
      <c r="M447" s="265"/>
      <c r="N447" s="266"/>
      <c r="O447" s="266"/>
      <c r="P447" s="266"/>
      <c r="Q447" s="266"/>
      <c r="R447" s="266"/>
      <c r="S447" s="266"/>
      <c r="T447" s="267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8" t="s">
        <v>181</v>
      </c>
      <c r="AU447" s="268" t="s">
        <v>91</v>
      </c>
      <c r="AV447" s="14" t="s">
        <v>91</v>
      </c>
      <c r="AW447" s="14" t="s">
        <v>38</v>
      </c>
      <c r="AX447" s="14" t="s">
        <v>89</v>
      </c>
      <c r="AY447" s="268" t="s">
        <v>162</v>
      </c>
    </row>
    <row r="448" s="2" customFormat="1" ht="16.5" customHeight="1">
      <c r="A448" s="39"/>
      <c r="B448" s="40"/>
      <c r="C448" s="227" t="s">
        <v>575</v>
      </c>
      <c r="D448" s="227" t="s">
        <v>164</v>
      </c>
      <c r="E448" s="228" t="s">
        <v>1182</v>
      </c>
      <c r="F448" s="229" t="s">
        <v>1183</v>
      </c>
      <c r="G448" s="230" t="s">
        <v>247</v>
      </c>
      <c r="H448" s="231">
        <v>20.263000000000002</v>
      </c>
      <c r="I448" s="232"/>
      <c r="J448" s="233">
        <f>ROUND(I448*H448,2)</f>
        <v>0</v>
      </c>
      <c r="K448" s="229" t="s">
        <v>174</v>
      </c>
      <c r="L448" s="45"/>
      <c r="M448" s="234" t="s">
        <v>1</v>
      </c>
      <c r="N448" s="235" t="s">
        <v>47</v>
      </c>
      <c r="O448" s="92"/>
      <c r="P448" s="236">
        <f>O448*H448</f>
        <v>0</v>
      </c>
      <c r="Q448" s="236">
        <v>0.0054799999999999996</v>
      </c>
      <c r="R448" s="236">
        <f>Q448*H448</f>
        <v>0.11104124</v>
      </c>
      <c r="S448" s="236">
        <v>0</v>
      </c>
      <c r="T448" s="23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8" t="s">
        <v>168</v>
      </c>
      <c r="AT448" s="238" t="s">
        <v>164</v>
      </c>
      <c r="AU448" s="238" t="s">
        <v>91</v>
      </c>
      <c r="AY448" s="18" t="s">
        <v>162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8" t="s">
        <v>89</v>
      </c>
      <c r="BK448" s="239">
        <f>ROUND(I448*H448,2)</f>
        <v>0</v>
      </c>
      <c r="BL448" s="18" t="s">
        <v>168</v>
      </c>
      <c r="BM448" s="238" t="s">
        <v>1184</v>
      </c>
    </row>
    <row r="449" s="2" customFormat="1">
      <c r="A449" s="39"/>
      <c r="B449" s="40"/>
      <c r="C449" s="41"/>
      <c r="D449" s="240" t="s">
        <v>170</v>
      </c>
      <c r="E449" s="41"/>
      <c r="F449" s="241" t="s">
        <v>1185</v>
      </c>
      <c r="G449" s="41"/>
      <c r="H449" s="41"/>
      <c r="I449" s="242"/>
      <c r="J449" s="41"/>
      <c r="K449" s="41"/>
      <c r="L449" s="45"/>
      <c r="M449" s="243"/>
      <c r="N449" s="244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170</v>
      </c>
      <c r="AU449" s="18" t="s">
        <v>91</v>
      </c>
    </row>
    <row r="450" s="2" customFormat="1">
      <c r="A450" s="39"/>
      <c r="B450" s="40"/>
      <c r="C450" s="41"/>
      <c r="D450" s="245" t="s">
        <v>177</v>
      </c>
      <c r="E450" s="41"/>
      <c r="F450" s="246" t="s">
        <v>1186</v>
      </c>
      <c r="G450" s="41"/>
      <c r="H450" s="41"/>
      <c r="I450" s="242"/>
      <c r="J450" s="41"/>
      <c r="K450" s="41"/>
      <c r="L450" s="45"/>
      <c r="M450" s="243"/>
      <c r="N450" s="24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177</v>
      </c>
      <c r="AU450" s="18" t="s">
        <v>91</v>
      </c>
    </row>
    <row r="451" s="2" customFormat="1">
      <c r="A451" s="39"/>
      <c r="B451" s="40"/>
      <c r="C451" s="41"/>
      <c r="D451" s="240" t="s">
        <v>179</v>
      </c>
      <c r="E451" s="41"/>
      <c r="F451" s="247" t="s">
        <v>1187</v>
      </c>
      <c r="G451" s="41"/>
      <c r="H451" s="41"/>
      <c r="I451" s="242"/>
      <c r="J451" s="41"/>
      <c r="K451" s="41"/>
      <c r="L451" s="45"/>
      <c r="M451" s="243"/>
      <c r="N451" s="244"/>
      <c r="O451" s="92"/>
      <c r="P451" s="92"/>
      <c r="Q451" s="92"/>
      <c r="R451" s="92"/>
      <c r="S451" s="92"/>
      <c r="T451" s="93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179</v>
      </c>
      <c r="AU451" s="18" t="s">
        <v>91</v>
      </c>
    </row>
    <row r="452" s="13" customFormat="1">
      <c r="A452" s="13"/>
      <c r="B452" s="248"/>
      <c r="C452" s="249"/>
      <c r="D452" s="240" t="s">
        <v>181</v>
      </c>
      <c r="E452" s="250" t="s">
        <v>1</v>
      </c>
      <c r="F452" s="251" t="s">
        <v>366</v>
      </c>
      <c r="G452" s="249"/>
      <c r="H452" s="250" t="s">
        <v>1</v>
      </c>
      <c r="I452" s="252"/>
      <c r="J452" s="249"/>
      <c r="K452" s="249"/>
      <c r="L452" s="253"/>
      <c r="M452" s="254"/>
      <c r="N452" s="255"/>
      <c r="O452" s="255"/>
      <c r="P452" s="255"/>
      <c r="Q452" s="255"/>
      <c r="R452" s="255"/>
      <c r="S452" s="255"/>
      <c r="T452" s="25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7" t="s">
        <v>181</v>
      </c>
      <c r="AU452" s="257" t="s">
        <v>91</v>
      </c>
      <c r="AV452" s="13" t="s">
        <v>89</v>
      </c>
      <c r="AW452" s="13" t="s">
        <v>38</v>
      </c>
      <c r="AX452" s="13" t="s">
        <v>82</v>
      </c>
      <c r="AY452" s="257" t="s">
        <v>162</v>
      </c>
    </row>
    <row r="453" s="13" customFormat="1">
      <c r="A453" s="13"/>
      <c r="B453" s="248"/>
      <c r="C453" s="249"/>
      <c r="D453" s="240" t="s">
        <v>181</v>
      </c>
      <c r="E453" s="250" t="s">
        <v>1</v>
      </c>
      <c r="F453" s="251" t="s">
        <v>1188</v>
      </c>
      <c r="G453" s="249"/>
      <c r="H453" s="250" t="s">
        <v>1</v>
      </c>
      <c r="I453" s="252"/>
      <c r="J453" s="249"/>
      <c r="K453" s="249"/>
      <c r="L453" s="253"/>
      <c r="M453" s="254"/>
      <c r="N453" s="255"/>
      <c r="O453" s="255"/>
      <c r="P453" s="255"/>
      <c r="Q453" s="255"/>
      <c r="R453" s="255"/>
      <c r="S453" s="255"/>
      <c r="T453" s="25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7" t="s">
        <v>181</v>
      </c>
      <c r="AU453" s="257" t="s">
        <v>91</v>
      </c>
      <c r="AV453" s="13" t="s">
        <v>89</v>
      </c>
      <c r="AW453" s="13" t="s">
        <v>38</v>
      </c>
      <c r="AX453" s="13" t="s">
        <v>82</v>
      </c>
      <c r="AY453" s="257" t="s">
        <v>162</v>
      </c>
    </row>
    <row r="454" s="14" customFormat="1">
      <c r="A454" s="14"/>
      <c r="B454" s="258"/>
      <c r="C454" s="259"/>
      <c r="D454" s="240" t="s">
        <v>181</v>
      </c>
      <c r="E454" s="260" t="s">
        <v>1</v>
      </c>
      <c r="F454" s="261" t="s">
        <v>1189</v>
      </c>
      <c r="G454" s="259"/>
      <c r="H454" s="262">
        <v>20.263000000000002</v>
      </c>
      <c r="I454" s="263"/>
      <c r="J454" s="259"/>
      <c r="K454" s="259"/>
      <c r="L454" s="264"/>
      <c r="M454" s="265"/>
      <c r="N454" s="266"/>
      <c r="O454" s="266"/>
      <c r="P454" s="266"/>
      <c r="Q454" s="266"/>
      <c r="R454" s="266"/>
      <c r="S454" s="266"/>
      <c r="T454" s="267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8" t="s">
        <v>181</v>
      </c>
      <c r="AU454" s="268" t="s">
        <v>91</v>
      </c>
      <c r="AV454" s="14" t="s">
        <v>91</v>
      </c>
      <c r="AW454" s="14" t="s">
        <v>38</v>
      </c>
      <c r="AX454" s="14" t="s">
        <v>89</v>
      </c>
      <c r="AY454" s="268" t="s">
        <v>162</v>
      </c>
    </row>
    <row r="455" s="2" customFormat="1" ht="21.75" customHeight="1">
      <c r="A455" s="39"/>
      <c r="B455" s="40"/>
      <c r="C455" s="227" t="s">
        <v>581</v>
      </c>
      <c r="D455" s="227" t="s">
        <v>164</v>
      </c>
      <c r="E455" s="228" t="s">
        <v>1190</v>
      </c>
      <c r="F455" s="229" t="s">
        <v>1191</v>
      </c>
      <c r="G455" s="230" t="s">
        <v>247</v>
      </c>
      <c r="H455" s="231">
        <v>175.66999999999999</v>
      </c>
      <c r="I455" s="232"/>
      <c r="J455" s="233">
        <f>ROUND(I455*H455,2)</f>
        <v>0</v>
      </c>
      <c r="K455" s="229" t="s">
        <v>174</v>
      </c>
      <c r="L455" s="45"/>
      <c r="M455" s="234" t="s">
        <v>1</v>
      </c>
      <c r="N455" s="235" t="s">
        <v>47</v>
      </c>
      <c r="O455" s="92"/>
      <c r="P455" s="236">
        <f>O455*H455</f>
        <v>0</v>
      </c>
      <c r="Q455" s="236">
        <v>0.00364</v>
      </c>
      <c r="R455" s="236">
        <f>Q455*H455</f>
        <v>0.63943879999999997</v>
      </c>
      <c r="S455" s="236">
        <v>0</v>
      </c>
      <c r="T455" s="23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8" t="s">
        <v>168</v>
      </c>
      <c r="AT455" s="238" t="s">
        <v>164</v>
      </c>
      <c r="AU455" s="238" t="s">
        <v>91</v>
      </c>
      <c r="AY455" s="18" t="s">
        <v>162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8" t="s">
        <v>89</v>
      </c>
      <c r="BK455" s="239">
        <f>ROUND(I455*H455,2)</f>
        <v>0</v>
      </c>
      <c r="BL455" s="18" t="s">
        <v>168</v>
      </c>
      <c r="BM455" s="238" t="s">
        <v>1192</v>
      </c>
    </row>
    <row r="456" s="2" customFormat="1">
      <c r="A456" s="39"/>
      <c r="B456" s="40"/>
      <c r="C456" s="41"/>
      <c r="D456" s="240" t="s">
        <v>170</v>
      </c>
      <c r="E456" s="41"/>
      <c r="F456" s="241" t="s">
        <v>1193</v>
      </c>
      <c r="G456" s="41"/>
      <c r="H456" s="41"/>
      <c r="I456" s="242"/>
      <c r="J456" s="41"/>
      <c r="K456" s="41"/>
      <c r="L456" s="45"/>
      <c r="M456" s="243"/>
      <c r="N456" s="24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170</v>
      </c>
      <c r="AU456" s="18" t="s">
        <v>91</v>
      </c>
    </row>
    <row r="457" s="2" customFormat="1">
      <c r="A457" s="39"/>
      <c r="B457" s="40"/>
      <c r="C457" s="41"/>
      <c r="D457" s="245" t="s">
        <v>177</v>
      </c>
      <c r="E457" s="41"/>
      <c r="F457" s="246" t="s">
        <v>1194</v>
      </c>
      <c r="G457" s="41"/>
      <c r="H457" s="41"/>
      <c r="I457" s="242"/>
      <c r="J457" s="41"/>
      <c r="K457" s="41"/>
      <c r="L457" s="45"/>
      <c r="M457" s="243"/>
      <c r="N457" s="244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177</v>
      </c>
      <c r="AU457" s="18" t="s">
        <v>91</v>
      </c>
    </row>
    <row r="458" s="13" customFormat="1">
      <c r="A458" s="13"/>
      <c r="B458" s="248"/>
      <c r="C458" s="249"/>
      <c r="D458" s="240" t="s">
        <v>181</v>
      </c>
      <c r="E458" s="250" t="s">
        <v>1</v>
      </c>
      <c r="F458" s="251" t="s">
        <v>366</v>
      </c>
      <c r="G458" s="249"/>
      <c r="H458" s="250" t="s">
        <v>1</v>
      </c>
      <c r="I458" s="252"/>
      <c r="J458" s="249"/>
      <c r="K458" s="249"/>
      <c r="L458" s="253"/>
      <c r="M458" s="254"/>
      <c r="N458" s="255"/>
      <c r="O458" s="255"/>
      <c r="P458" s="255"/>
      <c r="Q458" s="255"/>
      <c r="R458" s="255"/>
      <c r="S458" s="255"/>
      <c r="T458" s="25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7" t="s">
        <v>181</v>
      </c>
      <c r="AU458" s="257" t="s">
        <v>91</v>
      </c>
      <c r="AV458" s="13" t="s">
        <v>89</v>
      </c>
      <c r="AW458" s="13" t="s">
        <v>38</v>
      </c>
      <c r="AX458" s="13" t="s">
        <v>82</v>
      </c>
      <c r="AY458" s="257" t="s">
        <v>162</v>
      </c>
    </row>
    <row r="459" s="13" customFormat="1">
      <c r="A459" s="13"/>
      <c r="B459" s="248"/>
      <c r="C459" s="249"/>
      <c r="D459" s="240" t="s">
        <v>181</v>
      </c>
      <c r="E459" s="250" t="s">
        <v>1</v>
      </c>
      <c r="F459" s="251" t="s">
        <v>1195</v>
      </c>
      <c r="G459" s="249"/>
      <c r="H459" s="250" t="s">
        <v>1</v>
      </c>
      <c r="I459" s="252"/>
      <c r="J459" s="249"/>
      <c r="K459" s="249"/>
      <c r="L459" s="253"/>
      <c r="M459" s="254"/>
      <c r="N459" s="255"/>
      <c r="O459" s="255"/>
      <c r="P459" s="255"/>
      <c r="Q459" s="255"/>
      <c r="R459" s="255"/>
      <c r="S459" s="255"/>
      <c r="T459" s="25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7" t="s">
        <v>181</v>
      </c>
      <c r="AU459" s="257" t="s">
        <v>91</v>
      </c>
      <c r="AV459" s="13" t="s">
        <v>89</v>
      </c>
      <c r="AW459" s="13" t="s">
        <v>38</v>
      </c>
      <c r="AX459" s="13" t="s">
        <v>82</v>
      </c>
      <c r="AY459" s="257" t="s">
        <v>162</v>
      </c>
    </row>
    <row r="460" s="14" customFormat="1">
      <c r="A460" s="14"/>
      <c r="B460" s="258"/>
      <c r="C460" s="259"/>
      <c r="D460" s="240" t="s">
        <v>181</v>
      </c>
      <c r="E460" s="260" t="s">
        <v>1</v>
      </c>
      <c r="F460" s="261" t="s">
        <v>1196</v>
      </c>
      <c r="G460" s="259"/>
      <c r="H460" s="262">
        <v>175.66999999999999</v>
      </c>
      <c r="I460" s="263"/>
      <c r="J460" s="259"/>
      <c r="K460" s="259"/>
      <c r="L460" s="264"/>
      <c r="M460" s="265"/>
      <c r="N460" s="266"/>
      <c r="O460" s="266"/>
      <c r="P460" s="266"/>
      <c r="Q460" s="266"/>
      <c r="R460" s="266"/>
      <c r="S460" s="266"/>
      <c r="T460" s="267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68" t="s">
        <v>181</v>
      </c>
      <c r="AU460" s="268" t="s">
        <v>91</v>
      </c>
      <c r="AV460" s="14" t="s">
        <v>91</v>
      </c>
      <c r="AW460" s="14" t="s">
        <v>38</v>
      </c>
      <c r="AX460" s="14" t="s">
        <v>89</v>
      </c>
      <c r="AY460" s="268" t="s">
        <v>162</v>
      </c>
    </row>
    <row r="461" s="2" customFormat="1" ht="16.5" customHeight="1">
      <c r="A461" s="39"/>
      <c r="B461" s="40"/>
      <c r="C461" s="227" t="s">
        <v>587</v>
      </c>
      <c r="D461" s="227" t="s">
        <v>164</v>
      </c>
      <c r="E461" s="228" t="s">
        <v>1197</v>
      </c>
      <c r="F461" s="229" t="s">
        <v>1198</v>
      </c>
      <c r="G461" s="230" t="s">
        <v>173</v>
      </c>
      <c r="H461" s="231">
        <v>1.1200000000000001</v>
      </c>
      <c r="I461" s="232"/>
      <c r="J461" s="233">
        <f>ROUND(I461*H461,2)</f>
        <v>0</v>
      </c>
      <c r="K461" s="229" t="s">
        <v>174</v>
      </c>
      <c r="L461" s="45"/>
      <c r="M461" s="234" t="s">
        <v>1</v>
      </c>
      <c r="N461" s="235" t="s">
        <v>47</v>
      </c>
      <c r="O461" s="92"/>
      <c r="P461" s="236">
        <f>O461*H461</f>
        <v>0</v>
      </c>
      <c r="Q461" s="236">
        <v>0</v>
      </c>
      <c r="R461" s="236">
        <f>Q461*H461</f>
        <v>0</v>
      </c>
      <c r="S461" s="236">
        <v>2</v>
      </c>
      <c r="T461" s="237">
        <f>S461*H461</f>
        <v>2.2400000000000002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8" t="s">
        <v>168</v>
      </c>
      <c r="AT461" s="238" t="s">
        <v>164</v>
      </c>
      <c r="AU461" s="238" t="s">
        <v>91</v>
      </c>
      <c r="AY461" s="18" t="s">
        <v>162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8" t="s">
        <v>89</v>
      </c>
      <c r="BK461" s="239">
        <f>ROUND(I461*H461,2)</f>
        <v>0</v>
      </c>
      <c r="BL461" s="18" t="s">
        <v>168</v>
      </c>
      <c r="BM461" s="238" t="s">
        <v>1199</v>
      </c>
    </row>
    <row r="462" s="2" customFormat="1">
      <c r="A462" s="39"/>
      <c r="B462" s="40"/>
      <c r="C462" s="41"/>
      <c r="D462" s="240" t="s">
        <v>170</v>
      </c>
      <c r="E462" s="41"/>
      <c r="F462" s="241" t="s">
        <v>1198</v>
      </c>
      <c r="G462" s="41"/>
      <c r="H462" s="41"/>
      <c r="I462" s="242"/>
      <c r="J462" s="41"/>
      <c r="K462" s="41"/>
      <c r="L462" s="45"/>
      <c r="M462" s="243"/>
      <c r="N462" s="244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170</v>
      </c>
      <c r="AU462" s="18" t="s">
        <v>91</v>
      </c>
    </row>
    <row r="463" s="2" customFormat="1">
      <c r="A463" s="39"/>
      <c r="B463" s="40"/>
      <c r="C463" s="41"/>
      <c r="D463" s="245" t="s">
        <v>177</v>
      </c>
      <c r="E463" s="41"/>
      <c r="F463" s="246" t="s">
        <v>1200</v>
      </c>
      <c r="G463" s="41"/>
      <c r="H463" s="41"/>
      <c r="I463" s="242"/>
      <c r="J463" s="41"/>
      <c r="K463" s="41"/>
      <c r="L463" s="45"/>
      <c r="M463" s="243"/>
      <c r="N463" s="244"/>
      <c r="O463" s="92"/>
      <c r="P463" s="92"/>
      <c r="Q463" s="92"/>
      <c r="R463" s="92"/>
      <c r="S463" s="92"/>
      <c r="T463" s="93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T463" s="18" t="s">
        <v>177</v>
      </c>
      <c r="AU463" s="18" t="s">
        <v>91</v>
      </c>
    </row>
    <row r="464" s="13" customFormat="1">
      <c r="A464" s="13"/>
      <c r="B464" s="248"/>
      <c r="C464" s="249"/>
      <c r="D464" s="240" t="s">
        <v>181</v>
      </c>
      <c r="E464" s="250" t="s">
        <v>1</v>
      </c>
      <c r="F464" s="251" t="s">
        <v>1035</v>
      </c>
      <c r="G464" s="249"/>
      <c r="H464" s="250" t="s">
        <v>1</v>
      </c>
      <c r="I464" s="252"/>
      <c r="J464" s="249"/>
      <c r="K464" s="249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181</v>
      </c>
      <c r="AU464" s="257" t="s">
        <v>91</v>
      </c>
      <c r="AV464" s="13" t="s">
        <v>89</v>
      </c>
      <c r="AW464" s="13" t="s">
        <v>38</v>
      </c>
      <c r="AX464" s="13" t="s">
        <v>82</v>
      </c>
      <c r="AY464" s="257" t="s">
        <v>162</v>
      </c>
    </row>
    <row r="465" s="13" customFormat="1">
      <c r="A465" s="13"/>
      <c r="B465" s="248"/>
      <c r="C465" s="249"/>
      <c r="D465" s="240" t="s">
        <v>181</v>
      </c>
      <c r="E465" s="250" t="s">
        <v>1</v>
      </c>
      <c r="F465" s="251" t="s">
        <v>1201</v>
      </c>
      <c r="G465" s="249"/>
      <c r="H465" s="250" t="s">
        <v>1</v>
      </c>
      <c r="I465" s="252"/>
      <c r="J465" s="249"/>
      <c r="K465" s="249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181</v>
      </c>
      <c r="AU465" s="257" t="s">
        <v>91</v>
      </c>
      <c r="AV465" s="13" t="s">
        <v>89</v>
      </c>
      <c r="AW465" s="13" t="s">
        <v>38</v>
      </c>
      <c r="AX465" s="13" t="s">
        <v>82</v>
      </c>
      <c r="AY465" s="257" t="s">
        <v>162</v>
      </c>
    </row>
    <row r="466" s="14" customFormat="1">
      <c r="A466" s="14"/>
      <c r="B466" s="258"/>
      <c r="C466" s="259"/>
      <c r="D466" s="240" t="s">
        <v>181</v>
      </c>
      <c r="E466" s="260" t="s">
        <v>1</v>
      </c>
      <c r="F466" s="261" t="s">
        <v>1202</v>
      </c>
      <c r="G466" s="259"/>
      <c r="H466" s="262">
        <v>1.1200000000000001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181</v>
      </c>
      <c r="AU466" s="268" t="s">
        <v>91</v>
      </c>
      <c r="AV466" s="14" t="s">
        <v>91</v>
      </c>
      <c r="AW466" s="14" t="s">
        <v>38</v>
      </c>
      <c r="AX466" s="14" t="s">
        <v>89</v>
      </c>
      <c r="AY466" s="268" t="s">
        <v>162</v>
      </c>
    </row>
    <row r="467" s="2" customFormat="1" ht="16.5" customHeight="1">
      <c r="A467" s="39"/>
      <c r="B467" s="40"/>
      <c r="C467" s="227" t="s">
        <v>597</v>
      </c>
      <c r="D467" s="227" t="s">
        <v>164</v>
      </c>
      <c r="E467" s="228" t="s">
        <v>1203</v>
      </c>
      <c r="F467" s="229" t="s">
        <v>1204</v>
      </c>
      <c r="G467" s="230" t="s">
        <v>173</v>
      </c>
      <c r="H467" s="231">
        <v>5.0570000000000004</v>
      </c>
      <c r="I467" s="232"/>
      <c r="J467" s="233">
        <f>ROUND(I467*H467,2)</f>
        <v>0</v>
      </c>
      <c r="K467" s="229" t="s">
        <v>174</v>
      </c>
      <c r="L467" s="45"/>
      <c r="M467" s="234" t="s">
        <v>1</v>
      </c>
      <c r="N467" s="235" t="s">
        <v>47</v>
      </c>
      <c r="O467" s="92"/>
      <c r="P467" s="236">
        <f>O467*H467</f>
        <v>0</v>
      </c>
      <c r="Q467" s="236">
        <v>0</v>
      </c>
      <c r="R467" s="236">
        <f>Q467*H467</f>
        <v>0</v>
      </c>
      <c r="S467" s="236">
        <v>2.2000000000000002</v>
      </c>
      <c r="T467" s="237">
        <f>S467*H467</f>
        <v>11.125400000000003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168</v>
      </c>
      <c r="AT467" s="238" t="s">
        <v>164</v>
      </c>
      <c r="AU467" s="238" t="s">
        <v>91</v>
      </c>
      <c r="AY467" s="18" t="s">
        <v>162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89</v>
      </c>
      <c r="BK467" s="239">
        <f>ROUND(I467*H467,2)</f>
        <v>0</v>
      </c>
      <c r="BL467" s="18" t="s">
        <v>168</v>
      </c>
      <c r="BM467" s="238" t="s">
        <v>1205</v>
      </c>
    </row>
    <row r="468" s="2" customFormat="1">
      <c r="A468" s="39"/>
      <c r="B468" s="40"/>
      <c r="C468" s="41"/>
      <c r="D468" s="240" t="s">
        <v>170</v>
      </c>
      <c r="E468" s="41"/>
      <c r="F468" s="241" t="s">
        <v>1206</v>
      </c>
      <c r="G468" s="41"/>
      <c r="H468" s="41"/>
      <c r="I468" s="242"/>
      <c r="J468" s="41"/>
      <c r="K468" s="41"/>
      <c r="L468" s="45"/>
      <c r="M468" s="243"/>
      <c r="N468" s="244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170</v>
      </c>
      <c r="AU468" s="18" t="s">
        <v>91</v>
      </c>
    </row>
    <row r="469" s="2" customFormat="1">
      <c r="A469" s="39"/>
      <c r="B469" s="40"/>
      <c r="C469" s="41"/>
      <c r="D469" s="245" t="s">
        <v>177</v>
      </c>
      <c r="E469" s="41"/>
      <c r="F469" s="246" t="s">
        <v>1207</v>
      </c>
      <c r="G469" s="41"/>
      <c r="H469" s="41"/>
      <c r="I469" s="242"/>
      <c r="J469" s="41"/>
      <c r="K469" s="41"/>
      <c r="L469" s="45"/>
      <c r="M469" s="243"/>
      <c r="N469" s="244"/>
      <c r="O469" s="92"/>
      <c r="P469" s="92"/>
      <c r="Q469" s="92"/>
      <c r="R469" s="92"/>
      <c r="S469" s="92"/>
      <c r="T469" s="93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T469" s="18" t="s">
        <v>177</v>
      </c>
      <c r="AU469" s="18" t="s">
        <v>91</v>
      </c>
    </row>
    <row r="470" s="2" customFormat="1">
      <c r="A470" s="39"/>
      <c r="B470" s="40"/>
      <c r="C470" s="41"/>
      <c r="D470" s="240" t="s">
        <v>179</v>
      </c>
      <c r="E470" s="41"/>
      <c r="F470" s="247" t="s">
        <v>1208</v>
      </c>
      <c r="G470" s="41"/>
      <c r="H470" s="41"/>
      <c r="I470" s="242"/>
      <c r="J470" s="41"/>
      <c r="K470" s="41"/>
      <c r="L470" s="45"/>
      <c r="M470" s="243"/>
      <c r="N470" s="244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179</v>
      </c>
      <c r="AU470" s="18" t="s">
        <v>91</v>
      </c>
    </row>
    <row r="471" s="13" customFormat="1">
      <c r="A471" s="13"/>
      <c r="B471" s="248"/>
      <c r="C471" s="249"/>
      <c r="D471" s="240" t="s">
        <v>181</v>
      </c>
      <c r="E471" s="250" t="s">
        <v>1</v>
      </c>
      <c r="F471" s="251" t="s">
        <v>1209</v>
      </c>
      <c r="G471" s="249"/>
      <c r="H471" s="250" t="s">
        <v>1</v>
      </c>
      <c r="I471" s="252"/>
      <c r="J471" s="249"/>
      <c r="K471" s="249"/>
      <c r="L471" s="253"/>
      <c r="M471" s="254"/>
      <c r="N471" s="255"/>
      <c r="O471" s="255"/>
      <c r="P471" s="255"/>
      <c r="Q471" s="255"/>
      <c r="R471" s="255"/>
      <c r="S471" s="255"/>
      <c r="T471" s="25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7" t="s">
        <v>181</v>
      </c>
      <c r="AU471" s="257" t="s">
        <v>91</v>
      </c>
      <c r="AV471" s="13" t="s">
        <v>89</v>
      </c>
      <c r="AW471" s="13" t="s">
        <v>38</v>
      </c>
      <c r="AX471" s="13" t="s">
        <v>82</v>
      </c>
      <c r="AY471" s="257" t="s">
        <v>162</v>
      </c>
    </row>
    <row r="472" s="13" customFormat="1">
      <c r="A472" s="13"/>
      <c r="B472" s="248"/>
      <c r="C472" s="249"/>
      <c r="D472" s="240" t="s">
        <v>181</v>
      </c>
      <c r="E472" s="250" t="s">
        <v>1</v>
      </c>
      <c r="F472" s="251" t="s">
        <v>1210</v>
      </c>
      <c r="G472" s="249"/>
      <c r="H472" s="250" t="s">
        <v>1</v>
      </c>
      <c r="I472" s="252"/>
      <c r="J472" s="249"/>
      <c r="K472" s="249"/>
      <c r="L472" s="253"/>
      <c r="M472" s="254"/>
      <c r="N472" s="255"/>
      <c r="O472" s="255"/>
      <c r="P472" s="255"/>
      <c r="Q472" s="255"/>
      <c r="R472" s="255"/>
      <c r="S472" s="255"/>
      <c r="T472" s="25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7" t="s">
        <v>181</v>
      </c>
      <c r="AU472" s="257" t="s">
        <v>91</v>
      </c>
      <c r="AV472" s="13" t="s">
        <v>89</v>
      </c>
      <c r="AW472" s="13" t="s">
        <v>38</v>
      </c>
      <c r="AX472" s="13" t="s">
        <v>82</v>
      </c>
      <c r="AY472" s="257" t="s">
        <v>162</v>
      </c>
    </row>
    <row r="473" s="14" customFormat="1">
      <c r="A473" s="14"/>
      <c r="B473" s="258"/>
      <c r="C473" s="259"/>
      <c r="D473" s="240" t="s">
        <v>181</v>
      </c>
      <c r="E473" s="260" t="s">
        <v>1</v>
      </c>
      <c r="F473" s="261" t="s">
        <v>1211</v>
      </c>
      <c r="G473" s="259"/>
      <c r="H473" s="262">
        <v>5.0570000000000004</v>
      </c>
      <c r="I473" s="263"/>
      <c r="J473" s="259"/>
      <c r="K473" s="259"/>
      <c r="L473" s="264"/>
      <c r="M473" s="265"/>
      <c r="N473" s="266"/>
      <c r="O473" s="266"/>
      <c r="P473" s="266"/>
      <c r="Q473" s="266"/>
      <c r="R473" s="266"/>
      <c r="S473" s="266"/>
      <c r="T473" s="26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8" t="s">
        <v>181</v>
      </c>
      <c r="AU473" s="268" t="s">
        <v>91</v>
      </c>
      <c r="AV473" s="14" t="s">
        <v>91</v>
      </c>
      <c r="AW473" s="14" t="s">
        <v>38</v>
      </c>
      <c r="AX473" s="14" t="s">
        <v>89</v>
      </c>
      <c r="AY473" s="268" t="s">
        <v>162</v>
      </c>
    </row>
    <row r="474" s="2" customFormat="1" ht="16.5" customHeight="1">
      <c r="A474" s="39"/>
      <c r="B474" s="40"/>
      <c r="C474" s="227" t="s">
        <v>606</v>
      </c>
      <c r="D474" s="227" t="s">
        <v>164</v>
      </c>
      <c r="E474" s="228" t="s">
        <v>1212</v>
      </c>
      <c r="F474" s="229" t="s">
        <v>1213</v>
      </c>
      <c r="G474" s="230" t="s">
        <v>263</v>
      </c>
      <c r="H474" s="231">
        <v>10.792</v>
      </c>
      <c r="I474" s="232"/>
      <c r="J474" s="233">
        <f>ROUND(I474*H474,2)</f>
        <v>0</v>
      </c>
      <c r="K474" s="229" t="s">
        <v>174</v>
      </c>
      <c r="L474" s="45"/>
      <c r="M474" s="234" t="s">
        <v>1</v>
      </c>
      <c r="N474" s="235" t="s">
        <v>47</v>
      </c>
      <c r="O474" s="92"/>
      <c r="P474" s="236">
        <f>O474*H474</f>
        <v>0</v>
      </c>
      <c r="Q474" s="236">
        <v>0.00035</v>
      </c>
      <c r="R474" s="236">
        <f>Q474*H474</f>
        <v>0.0037772000000000001</v>
      </c>
      <c r="S474" s="236">
        <v>0</v>
      </c>
      <c r="T474" s="23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8" t="s">
        <v>168</v>
      </c>
      <c r="AT474" s="238" t="s">
        <v>164</v>
      </c>
      <c r="AU474" s="238" t="s">
        <v>91</v>
      </c>
      <c r="AY474" s="18" t="s">
        <v>162</v>
      </c>
      <c r="BE474" s="239">
        <f>IF(N474="základní",J474,0)</f>
        <v>0</v>
      </c>
      <c r="BF474" s="239">
        <f>IF(N474="snížená",J474,0)</f>
        <v>0</v>
      </c>
      <c r="BG474" s="239">
        <f>IF(N474="zákl. přenesená",J474,0)</f>
        <v>0</v>
      </c>
      <c r="BH474" s="239">
        <f>IF(N474="sníž. přenesená",J474,0)</f>
        <v>0</v>
      </c>
      <c r="BI474" s="239">
        <f>IF(N474="nulová",J474,0)</f>
        <v>0</v>
      </c>
      <c r="BJ474" s="18" t="s">
        <v>89</v>
      </c>
      <c r="BK474" s="239">
        <f>ROUND(I474*H474,2)</f>
        <v>0</v>
      </c>
      <c r="BL474" s="18" t="s">
        <v>168</v>
      </c>
      <c r="BM474" s="238" t="s">
        <v>1214</v>
      </c>
    </row>
    <row r="475" s="2" customFormat="1">
      <c r="A475" s="39"/>
      <c r="B475" s="40"/>
      <c r="C475" s="41"/>
      <c r="D475" s="240" t="s">
        <v>170</v>
      </c>
      <c r="E475" s="41"/>
      <c r="F475" s="241" t="s">
        <v>1215</v>
      </c>
      <c r="G475" s="41"/>
      <c r="H475" s="41"/>
      <c r="I475" s="242"/>
      <c r="J475" s="41"/>
      <c r="K475" s="41"/>
      <c r="L475" s="45"/>
      <c r="M475" s="243"/>
      <c r="N475" s="244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170</v>
      </c>
      <c r="AU475" s="18" t="s">
        <v>91</v>
      </c>
    </row>
    <row r="476" s="2" customFormat="1">
      <c r="A476" s="39"/>
      <c r="B476" s="40"/>
      <c r="C476" s="41"/>
      <c r="D476" s="245" t="s">
        <v>177</v>
      </c>
      <c r="E476" s="41"/>
      <c r="F476" s="246" t="s">
        <v>1216</v>
      </c>
      <c r="G476" s="41"/>
      <c r="H476" s="41"/>
      <c r="I476" s="242"/>
      <c r="J476" s="41"/>
      <c r="K476" s="41"/>
      <c r="L476" s="45"/>
      <c r="M476" s="243"/>
      <c r="N476" s="24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177</v>
      </c>
      <c r="AU476" s="18" t="s">
        <v>91</v>
      </c>
    </row>
    <row r="477" s="2" customFormat="1">
      <c r="A477" s="39"/>
      <c r="B477" s="40"/>
      <c r="C477" s="41"/>
      <c r="D477" s="240" t="s">
        <v>179</v>
      </c>
      <c r="E477" s="41"/>
      <c r="F477" s="247" t="s">
        <v>1208</v>
      </c>
      <c r="G477" s="41"/>
      <c r="H477" s="41"/>
      <c r="I477" s="242"/>
      <c r="J477" s="41"/>
      <c r="K477" s="41"/>
      <c r="L477" s="45"/>
      <c r="M477" s="243"/>
      <c r="N477" s="244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179</v>
      </c>
      <c r="AU477" s="18" t="s">
        <v>91</v>
      </c>
    </row>
    <row r="478" s="13" customFormat="1">
      <c r="A478" s="13"/>
      <c r="B478" s="248"/>
      <c r="C478" s="249"/>
      <c r="D478" s="240" t="s">
        <v>181</v>
      </c>
      <c r="E478" s="250" t="s">
        <v>1</v>
      </c>
      <c r="F478" s="251" t="s">
        <v>1209</v>
      </c>
      <c r="G478" s="249"/>
      <c r="H478" s="250" t="s">
        <v>1</v>
      </c>
      <c r="I478" s="252"/>
      <c r="J478" s="249"/>
      <c r="K478" s="249"/>
      <c r="L478" s="253"/>
      <c r="M478" s="254"/>
      <c r="N478" s="255"/>
      <c r="O478" s="255"/>
      <c r="P478" s="255"/>
      <c r="Q478" s="255"/>
      <c r="R478" s="255"/>
      <c r="S478" s="255"/>
      <c r="T478" s="25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7" t="s">
        <v>181</v>
      </c>
      <c r="AU478" s="257" t="s">
        <v>91</v>
      </c>
      <c r="AV478" s="13" t="s">
        <v>89</v>
      </c>
      <c r="AW478" s="13" t="s">
        <v>38</v>
      </c>
      <c r="AX478" s="13" t="s">
        <v>82</v>
      </c>
      <c r="AY478" s="257" t="s">
        <v>162</v>
      </c>
    </row>
    <row r="479" s="13" customFormat="1">
      <c r="A479" s="13"/>
      <c r="B479" s="248"/>
      <c r="C479" s="249"/>
      <c r="D479" s="240" t="s">
        <v>181</v>
      </c>
      <c r="E479" s="250" t="s">
        <v>1</v>
      </c>
      <c r="F479" s="251" t="s">
        <v>1210</v>
      </c>
      <c r="G479" s="249"/>
      <c r="H479" s="250" t="s">
        <v>1</v>
      </c>
      <c r="I479" s="252"/>
      <c r="J479" s="249"/>
      <c r="K479" s="249"/>
      <c r="L479" s="253"/>
      <c r="M479" s="254"/>
      <c r="N479" s="255"/>
      <c r="O479" s="255"/>
      <c r="P479" s="255"/>
      <c r="Q479" s="255"/>
      <c r="R479" s="255"/>
      <c r="S479" s="255"/>
      <c r="T479" s="25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7" t="s">
        <v>181</v>
      </c>
      <c r="AU479" s="257" t="s">
        <v>91</v>
      </c>
      <c r="AV479" s="13" t="s">
        <v>89</v>
      </c>
      <c r="AW479" s="13" t="s">
        <v>38</v>
      </c>
      <c r="AX479" s="13" t="s">
        <v>82</v>
      </c>
      <c r="AY479" s="257" t="s">
        <v>162</v>
      </c>
    </row>
    <row r="480" s="14" customFormat="1">
      <c r="A480" s="14"/>
      <c r="B480" s="258"/>
      <c r="C480" s="259"/>
      <c r="D480" s="240" t="s">
        <v>181</v>
      </c>
      <c r="E480" s="260" t="s">
        <v>1</v>
      </c>
      <c r="F480" s="261" t="s">
        <v>1217</v>
      </c>
      <c r="G480" s="259"/>
      <c r="H480" s="262">
        <v>6.0209999999999999</v>
      </c>
      <c r="I480" s="263"/>
      <c r="J480" s="259"/>
      <c r="K480" s="259"/>
      <c r="L480" s="264"/>
      <c r="M480" s="265"/>
      <c r="N480" s="266"/>
      <c r="O480" s="266"/>
      <c r="P480" s="266"/>
      <c r="Q480" s="266"/>
      <c r="R480" s="266"/>
      <c r="S480" s="266"/>
      <c r="T480" s="267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8" t="s">
        <v>181</v>
      </c>
      <c r="AU480" s="268" t="s">
        <v>91</v>
      </c>
      <c r="AV480" s="14" t="s">
        <v>91</v>
      </c>
      <c r="AW480" s="14" t="s">
        <v>38</v>
      </c>
      <c r="AX480" s="14" t="s">
        <v>82</v>
      </c>
      <c r="AY480" s="268" t="s">
        <v>162</v>
      </c>
    </row>
    <row r="481" s="14" customFormat="1">
      <c r="A481" s="14"/>
      <c r="B481" s="258"/>
      <c r="C481" s="259"/>
      <c r="D481" s="240" t="s">
        <v>181</v>
      </c>
      <c r="E481" s="260" t="s">
        <v>1</v>
      </c>
      <c r="F481" s="261" t="s">
        <v>1218</v>
      </c>
      <c r="G481" s="259"/>
      <c r="H481" s="262">
        <v>4.7709999999999999</v>
      </c>
      <c r="I481" s="263"/>
      <c r="J481" s="259"/>
      <c r="K481" s="259"/>
      <c r="L481" s="264"/>
      <c r="M481" s="265"/>
      <c r="N481" s="266"/>
      <c r="O481" s="266"/>
      <c r="P481" s="266"/>
      <c r="Q481" s="266"/>
      <c r="R481" s="266"/>
      <c r="S481" s="266"/>
      <c r="T481" s="267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8" t="s">
        <v>181</v>
      </c>
      <c r="AU481" s="268" t="s">
        <v>91</v>
      </c>
      <c r="AV481" s="14" t="s">
        <v>91</v>
      </c>
      <c r="AW481" s="14" t="s">
        <v>38</v>
      </c>
      <c r="AX481" s="14" t="s">
        <v>82</v>
      </c>
      <c r="AY481" s="268" t="s">
        <v>162</v>
      </c>
    </row>
    <row r="482" s="15" customFormat="1">
      <c r="A482" s="15"/>
      <c r="B482" s="269"/>
      <c r="C482" s="270"/>
      <c r="D482" s="240" t="s">
        <v>181</v>
      </c>
      <c r="E482" s="271" t="s">
        <v>1</v>
      </c>
      <c r="F482" s="272" t="s">
        <v>186</v>
      </c>
      <c r="G482" s="270"/>
      <c r="H482" s="273">
        <v>10.792</v>
      </c>
      <c r="I482" s="274"/>
      <c r="J482" s="270"/>
      <c r="K482" s="270"/>
      <c r="L482" s="275"/>
      <c r="M482" s="276"/>
      <c r="N482" s="277"/>
      <c r="O482" s="277"/>
      <c r="P482" s="277"/>
      <c r="Q482" s="277"/>
      <c r="R482" s="277"/>
      <c r="S482" s="277"/>
      <c r="T482" s="27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9" t="s">
        <v>181</v>
      </c>
      <c r="AU482" s="279" t="s">
        <v>91</v>
      </c>
      <c r="AV482" s="15" t="s">
        <v>168</v>
      </c>
      <c r="AW482" s="15" t="s">
        <v>38</v>
      </c>
      <c r="AX482" s="15" t="s">
        <v>89</v>
      </c>
      <c r="AY482" s="279" t="s">
        <v>162</v>
      </c>
    </row>
    <row r="483" s="2" customFormat="1" ht="16.5" customHeight="1">
      <c r="A483" s="39"/>
      <c r="B483" s="40"/>
      <c r="C483" s="227" t="s">
        <v>617</v>
      </c>
      <c r="D483" s="227" t="s">
        <v>164</v>
      </c>
      <c r="E483" s="228" t="s">
        <v>1219</v>
      </c>
      <c r="F483" s="229" t="s">
        <v>1220</v>
      </c>
      <c r="G483" s="230" t="s">
        <v>263</v>
      </c>
      <c r="H483" s="231">
        <v>10.792</v>
      </c>
      <c r="I483" s="232"/>
      <c r="J483" s="233">
        <f>ROUND(I483*H483,2)</f>
        <v>0</v>
      </c>
      <c r="K483" s="229" t="s">
        <v>174</v>
      </c>
      <c r="L483" s="45"/>
      <c r="M483" s="234" t="s">
        <v>1</v>
      </c>
      <c r="N483" s="235" t="s">
        <v>47</v>
      </c>
      <c r="O483" s="92"/>
      <c r="P483" s="236">
        <f>O483*H483</f>
        <v>0</v>
      </c>
      <c r="Q483" s="236">
        <v>0</v>
      </c>
      <c r="R483" s="236">
        <f>Q483*H483</f>
        <v>0</v>
      </c>
      <c r="S483" s="236">
        <v>0</v>
      </c>
      <c r="T483" s="237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8" t="s">
        <v>168</v>
      </c>
      <c r="AT483" s="238" t="s">
        <v>164</v>
      </c>
      <c r="AU483" s="238" t="s">
        <v>91</v>
      </c>
      <c r="AY483" s="18" t="s">
        <v>162</v>
      </c>
      <c r="BE483" s="239">
        <f>IF(N483="základní",J483,0)</f>
        <v>0</v>
      </c>
      <c r="BF483" s="239">
        <f>IF(N483="snížená",J483,0)</f>
        <v>0</v>
      </c>
      <c r="BG483" s="239">
        <f>IF(N483="zákl. přenesená",J483,0)</f>
        <v>0</v>
      </c>
      <c r="BH483" s="239">
        <f>IF(N483="sníž. přenesená",J483,0)</f>
        <v>0</v>
      </c>
      <c r="BI483" s="239">
        <f>IF(N483="nulová",J483,0)</f>
        <v>0</v>
      </c>
      <c r="BJ483" s="18" t="s">
        <v>89</v>
      </c>
      <c r="BK483" s="239">
        <f>ROUND(I483*H483,2)</f>
        <v>0</v>
      </c>
      <c r="BL483" s="18" t="s">
        <v>168</v>
      </c>
      <c r="BM483" s="238" t="s">
        <v>1221</v>
      </c>
    </row>
    <row r="484" s="2" customFormat="1">
      <c r="A484" s="39"/>
      <c r="B484" s="40"/>
      <c r="C484" s="41"/>
      <c r="D484" s="240" t="s">
        <v>170</v>
      </c>
      <c r="E484" s="41"/>
      <c r="F484" s="241" t="s">
        <v>1222</v>
      </c>
      <c r="G484" s="41"/>
      <c r="H484" s="41"/>
      <c r="I484" s="242"/>
      <c r="J484" s="41"/>
      <c r="K484" s="41"/>
      <c r="L484" s="45"/>
      <c r="M484" s="243"/>
      <c r="N484" s="244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170</v>
      </c>
      <c r="AU484" s="18" t="s">
        <v>91</v>
      </c>
    </row>
    <row r="485" s="2" customFormat="1">
      <c r="A485" s="39"/>
      <c r="B485" s="40"/>
      <c r="C485" s="41"/>
      <c r="D485" s="245" t="s">
        <v>177</v>
      </c>
      <c r="E485" s="41"/>
      <c r="F485" s="246" t="s">
        <v>1223</v>
      </c>
      <c r="G485" s="41"/>
      <c r="H485" s="41"/>
      <c r="I485" s="242"/>
      <c r="J485" s="41"/>
      <c r="K485" s="41"/>
      <c r="L485" s="45"/>
      <c r="M485" s="243"/>
      <c r="N485" s="244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177</v>
      </c>
      <c r="AU485" s="18" t="s">
        <v>91</v>
      </c>
    </row>
    <row r="486" s="2" customFormat="1">
      <c r="A486" s="39"/>
      <c r="B486" s="40"/>
      <c r="C486" s="41"/>
      <c r="D486" s="240" t="s">
        <v>179</v>
      </c>
      <c r="E486" s="41"/>
      <c r="F486" s="247" t="s">
        <v>1208</v>
      </c>
      <c r="G486" s="41"/>
      <c r="H486" s="41"/>
      <c r="I486" s="242"/>
      <c r="J486" s="41"/>
      <c r="K486" s="41"/>
      <c r="L486" s="45"/>
      <c r="M486" s="243"/>
      <c r="N486" s="244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179</v>
      </c>
      <c r="AU486" s="18" t="s">
        <v>91</v>
      </c>
    </row>
    <row r="487" s="12" customFormat="1" ht="22.8" customHeight="1">
      <c r="A487" s="12"/>
      <c r="B487" s="211"/>
      <c r="C487" s="212"/>
      <c r="D487" s="213" t="s">
        <v>81</v>
      </c>
      <c r="E487" s="225" t="s">
        <v>604</v>
      </c>
      <c r="F487" s="225" t="s">
        <v>605</v>
      </c>
      <c r="G487" s="212"/>
      <c r="H487" s="212"/>
      <c r="I487" s="215"/>
      <c r="J487" s="226">
        <f>BK487</f>
        <v>0</v>
      </c>
      <c r="K487" s="212"/>
      <c r="L487" s="217"/>
      <c r="M487" s="218"/>
      <c r="N487" s="219"/>
      <c r="O487" s="219"/>
      <c r="P487" s="220">
        <f>SUM(P488:P501)</f>
        <v>0</v>
      </c>
      <c r="Q487" s="219"/>
      <c r="R487" s="220">
        <f>SUM(R488:R501)</f>
        <v>0</v>
      </c>
      <c r="S487" s="219"/>
      <c r="T487" s="221">
        <f>SUM(T488:T501)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22" t="s">
        <v>89</v>
      </c>
      <c r="AT487" s="223" t="s">
        <v>81</v>
      </c>
      <c r="AU487" s="223" t="s">
        <v>89</v>
      </c>
      <c r="AY487" s="222" t="s">
        <v>162</v>
      </c>
      <c r="BK487" s="224">
        <f>SUM(BK488:BK501)</f>
        <v>0</v>
      </c>
    </row>
    <row r="488" s="2" customFormat="1" ht="21.75" customHeight="1">
      <c r="A488" s="39"/>
      <c r="B488" s="40"/>
      <c r="C488" s="227" t="s">
        <v>627</v>
      </c>
      <c r="D488" s="227" t="s">
        <v>164</v>
      </c>
      <c r="E488" s="228" t="s">
        <v>1224</v>
      </c>
      <c r="F488" s="229" t="s">
        <v>1225</v>
      </c>
      <c r="G488" s="230" t="s">
        <v>240</v>
      </c>
      <c r="H488" s="231">
        <v>13.365</v>
      </c>
      <c r="I488" s="232"/>
      <c r="J488" s="233">
        <f>ROUND(I488*H488,2)</f>
        <v>0</v>
      </c>
      <c r="K488" s="229" t="s">
        <v>1</v>
      </c>
      <c r="L488" s="45"/>
      <c r="M488" s="234" t="s">
        <v>1</v>
      </c>
      <c r="N488" s="235" t="s">
        <v>47</v>
      </c>
      <c r="O488" s="92"/>
      <c r="P488" s="236">
        <f>O488*H488</f>
        <v>0</v>
      </c>
      <c r="Q488" s="236">
        <v>0</v>
      </c>
      <c r="R488" s="236">
        <f>Q488*H488</f>
        <v>0</v>
      </c>
      <c r="S488" s="236">
        <v>0</v>
      </c>
      <c r="T488" s="237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8" t="s">
        <v>168</v>
      </c>
      <c r="AT488" s="238" t="s">
        <v>164</v>
      </c>
      <c r="AU488" s="238" t="s">
        <v>91</v>
      </c>
      <c r="AY488" s="18" t="s">
        <v>162</v>
      </c>
      <c r="BE488" s="239">
        <f>IF(N488="základní",J488,0)</f>
        <v>0</v>
      </c>
      <c r="BF488" s="239">
        <f>IF(N488="snížená",J488,0)</f>
        <v>0</v>
      </c>
      <c r="BG488" s="239">
        <f>IF(N488="zákl. přenesená",J488,0)</f>
        <v>0</v>
      </c>
      <c r="BH488" s="239">
        <f>IF(N488="sníž. přenesená",J488,0)</f>
        <v>0</v>
      </c>
      <c r="BI488" s="239">
        <f>IF(N488="nulová",J488,0)</f>
        <v>0</v>
      </c>
      <c r="BJ488" s="18" t="s">
        <v>89</v>
      </c>
      <c r="BK488" s="239">
        <f>ROUND(I488*H488,2)</f>
        <v>0</v>
      </c>
      <c r="BL488" s="18" t="s">
        <v>168</v>
      </c>
      <c r="BM488" s="238" t="s">
        <v>1226</v>
      </c>
    </row>
    <row r="489" s="2" customFormat="1">
      <c r="A489" s="39"/>
      <c r="B489" s="40"/>
      <c r="C489" s="41"/>
      <c r="D489" s="240" t="s">
        <v>170</v>
      </c>
      <c r="E489" s="41"/>
      <c r="F489" s="241" t="s">
        <v>1225</v>
      </c>
      <c r="G489" s="41"/>
      <c r="H489" s="41"/>
      <c r="I489" s="242"/>
      <c r="J489" s="41"/>
      <c r="K489" s="41"/>
      <c r="L489" s="45"/>
      <c r="M489" s="243"/>
      <c r="N489" s="244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170</v>
      </c>
      <c r="AU489" s="18" t="s">
        <v>91</v>
      </c>
    </row>
    <row r="490" s="2" customFormat="1">
      <c r="A490" s="39"/>
      <c r="B490" s="40"/>
      <c r="C490" s="41"/>
      <c r="D490" s="240" t="s">
        <v>179</v>
      </c>
      <c r="E490" s="41"/>
      <c r="F490" s="247" t="s">
        <v>1227</v>
      </c>
      <c r="G490" s="41"/>
      <c r="H490" s="41"/>
      <c r="I490" s="242"/>
      <c r="J490" s="41"/>
      <c r="K490" s="41"/>
      <c r="L490" s="45"/>
      <c r="M490" s="243"/>
      <c r="N490" s="244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179</v>
      </c>
      <c r="AU490" s="18" t="s">
        <v>91</v>
      </c>
    </row>
    <row r="491" s="2" customFormat="1" ht="16.5" customHeight="1">
      <c r="A491" s="39"/>
      <c r="B491" s="40"/>
      <c r="C491" s="227" t="s">
        <v>635</v>
      </c>
      <c r="D491" s="227" t="s">
        <v>164</v>
      </c>
      <c r="E491" s="228" t="s">
        <v>607</v>
      </c>
      <c r="F491" s="229" t="s">
        <v>608</v>
      </c>
      <c r="G491" s="230" t="s">
        <v>240</v>
      </c>
      <c r="H491" s="231">
        <v>405.77199999999999</v>
      </c>
      <c r="I491" s="232"/>
      <c r="J491" s="233">
        <f>ROUND(I491*H491,2)</f>
        <v>0</v>
      </c>
      <c r="K491" s="229" t="s">
        <v>174</v>
      </c>
      <c r="L491" s="45"/>
      <c r="M491" s="234" t="s">
        <v>1</v>
      </c>
      <c r="N491" s="235" t="s">
        <v>47</v>
      </c>
      <c r="O491" s="92"/>
      <c r="P491" s="236">
        <f>O491*H491</f>
        <v>0</v>
      </c>
      <c r="Q491" s="236">
        <v>0</v>
      </c>
      <c r="R491" s="236">
        <f>Q491*H491</f>
        <v>0</v>
      </c>
      <c r="S491" s="236">
        <v>0</v>
      </c>
      <c r="T491" s="237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168</v>
      </c>
      <c r="AT491" s="238" t="s">
        <v>164</v>
      </c>
      <c r="AU491" s="238" t="s">
        <v>91</v>
      </c>
      <c r="AY491" s="18" t="s">
        <v>162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89</v>
      </c>
      <c r="BK491" s="239">
        <f>ROUND(I491*H491,2)</f>
        <v>0</v>
      </c>
      <c r="BL491" s="18" t="s">
        <v>168</v>
      </c>
      <c r="BM491" s="238" t="s">
        <v>1228</v>
      </c>
    </row>
    <row r="492" s="2" customFormat="1">
      <c r="A492" s="39"/>
      <c r="B492" s="40"/>
      <c r="C492" s="41"/>
      <c r="D492" s="240" t="s">
        <v>170</v>
      </c>
      <c r="E492" s="41"/>
      <c r="F492" s="241" t="s">
        <v>610</v>
      </c>
      <c r="G492" s="41"/>
      <c r="H492" s="41"/>
      <c r="I492" s="242"/>
      <c r="J492" s="41"/>
      <c r="K492" s="41"/>
      <c r="L492" s="45"/>
      <c r="M492" s="243"/>
      <c r="N492" s="244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170</v>
      </c>
      <c r="AU492" s="18" t="s">
        <v>91</v>
      </c>
    </row>
    <row r="493" s="2" customFormat="1">
      <c r="A493" s="39"/>
      <c r="B493" s="40"/>
      <c r="C493" s="41"/>
      <c r="D493" s="245" t="s">
        <v>177</v>
      </c>
      <c r="E493" s="41"/>
      <c r="F493" s="246" t="s">
        <v>611</v>
      </c>
      <c r="G493" s="41"/>
      <c r="H493" s="41"/>
      <c r="I493" s="242"/>
      <c r="J493" s="41"/>
      <c r="K493" s="41"/>
      <c r="L493" s="45"/>
      <c r="M493" s="243"/>
      <c r="N493" s="244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177</v>
      </c>
      <c r="AU493" s="18" t="s">
        <v>91</v>
      </c>
    </row>
    <row r="494" s="2" customFormat="1">
      <c r="A494" s="39"/>
      <c r="B494" s="40"/>
      <c r="C494" s="41"/>
      <c r="D494" s="240" t="s">
        <v>179</v>
      </c>
      <c r="E494" s="41"/>
      <c r="F494" s="247" t="s">
        <v>612</v>
      </c>
      <c r="G494" s="41"/>
      <c r="H494" s="41"/>
      <c r="I494" s="242"/>
      <c r="J494" s="41"/>
      <c r="K494" s="41"/>
      <c r="L494" s="45"/>
      <c r="M494" s="243"/>
      <c r="N494" s="24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179</v>
      </c>
      <c r="AU494" s="18" t="s">
        <v>91</v>
      </c>
    </row>
    <row r="495" s="13" customFormat="1">
      <c r="A495" s="13"/>
      <c r="B495" s="248"/>
      <c r="C495" s="249"/>
      <c r="D495" s="240" t="s">
        <v>181</v>
      </c>
      <c r="E495" s="250" t="s">
        <v>1</v>
      </c>
      <c r="F495" s="251" t="s">
        <v>919</v>
      </c>
      <c r="G495" s="249"/>
      <c r="H495" s="250" t="s">
        <v>1</v>
      </c>
      <c r="I495" s="252"/>
      <c r="J495" s="249"/>
      <c r="K495" s="249"/>
      <c r="L495" s="253"/>
      <c r="M495" s="254"/>
      <c r="N495" s="255"/>
      <c r="O495" s="255"/>
      <c r="P495" s="255"/>
      <c r="Q495" s="255"/>
      <c r="R495" s="255"/>
      <c r="S495" s="255"/>
      <c r="T495" s="25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7" t="s">
        <v>181</v>
      </c>
      <c r="AU495" s="257" t="s">
        <v>91</v>
      </c>
      <c r="AV495" s="13" t="s">
        <v>89</v>
      </c>
      <c r="AW495" s="13" t="s">
        <v>38</v>
      </c>
      <c r="AX495" s="13" t="s">
        <v>82</v>
      </c>
      <c r="AY495" s="257" t="s">
        <v>162</v>
      </c>
    </row>
    <row r="496" s="14" customFormat="1">
      <c r="A496" s="14"/>
      <c r="B496" s="258"/>
      <c r="C496" s="259"/>
      <c r="D496" s="240" t="s">
        <v>181</v>
      </c>
      <c r="E496" s="260" t="s">
        <v>1</v>
      </c>
      <c r="F496" s="261" t="s">
        <v>1229</v>
      </c>
      <c r="G496" s="259"/>
      <c r="H496" s="262">
        <v>8.9860000000000007</v>
      </c>
      <c r="I496" s="263"/>
      <c r="J496" s="259"/>
      <c r="K496" s="259"/>
      <c r="L496" s="264"/>
      <c r="M496" s="265"/>
      <c r="N496" s="266"/>
      <c r="O496" s="266"/>
      <c r="P496" s="266"/>
      <c r="Q496" s="266"/>
      <c r="R496" s="266"/>
      <c r="S496" s="266"/>
      <c r="T496" s="26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8" t="s">
        <v>181</v>
      </c>
      <c r="AU496" s="268" t="s">
        <v>91</v>
      </c>
      <c r="AV496" s="14" t="s">
        <v>91</v>
      </c>
      <c r="AW496" s="14" t="s">
        <v>38</v>
      </c>
      <c r="AX496" s="14" t="s">
        <v>82</v>
      </c>
      <c r="AY496" s="268" t="s">
        <v>162</v>
      </c>
    </row>
    <row r="497" s="13" customFormat="1">
      <c r="A497" s="13"/>
      <c r="B497" s="248"/>
      <c r="C497" s="249"/>
      <c r="D497" s="240" t="s">
        <v>181</v>
      </c>
      <c r="E497" s="250" t="s">
        <v>1</v>
      </c>
      <c r="F497" s="251" t="s">
        <v>927</v>
      </c>
      <c r="G497" s="249"/>
      <c r="H497" s="250" t="s">
        <v>1</v>
      </c>
      <c r="I497" s="252"/>
      <c r="J497" s="249"/>
      <c r="K497" s="249"/>
      <c r="L497" s="253"/>
      <c r="M497" s="254"/>
      <c r="N497" s="255"/>
      <c r="O497" s="255"/>
      <c r="P497" s="255"/>
      <c r="Q497" s="255"/>
      <c r="R497" s="255"/>
      <c r="S497" s="255"/>
      <c r="T497" s="25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7" t="s">
        <v>181</v>
      </c>
      <c r="AU497" s="257" t="s">
        <v>91</v>
      </c>
      <c r="AV497" s="13" t="s">
        <v>89</v>
      </c>
      <c r="AW497" s="13" t="s">
        <v>38</v>
      </c>
      <c r="AX497" s="13" t="s">
        <v>82</v>
      </c>
      <c r="AY497" s="257" t="s">
        <v>162</v>
      </c>
    </row>
    <row r="498" s="14" customFormat="1">
      <c r="A498" s="14"/>
      <c r="B498" s="258"/>
      <c r="C498" s="259"/>
      <c r="D498" s="240" t="s">
        <v>181</v>
      </c>
      <c r="E498" s="260" t="s">
        <v>1</v>
      </c>
      <c r="F498" s="261" t="s">
        <v>1230</v>
      </c>
      <c r="G498" s="259"/>
      <c r="H498" s="262">
        <v>318.625</v>
      </c>
      <c r="I498" s="263"/>
      <c r="J498" s="259"/>
      <c r="K498" s="259"/>
      <c r="L498" s="264"/>
      <c r="M498" s="265"/>
      <c r="N498" s="266"/>
      <c r="O498" s="266"/>
      <c r="P498" s="266"/>
      <c r="Q498" s="266"/>
      <c r="R498" s="266"/>
      <c r="S498" s="266"/>
      <c r="T498" s="26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68" t="s">
        <v>181</v>
      </c>
      <c r="AU498" s="268" t="s">
        <v>91</v>
      </c>
      <c r="AV498" s="14" t="s">
        <v>91</v>
      </c>
      <c r="AW498" s="14" t="s">
        <v>38</v>
      </c>
      <c r="AX498" s="14" t="s">
        <v>82</v>
      </c>
      <c r="AY498" s="268" t="s">
        <v>162</v>
      </c>
    </row>
    <row r="499" s="13" customFormat="1">
      <c r="A499" s="13"/>
      <c r="B499" s="248"/>
      <c r="C499" s="249"/>
      <c r="D499" s="240" t="s">
        <v>181</v>
      </c>
      <c r="E499" s="250" t="s">
        <v>1</v>
      </c>
      <c r="F499" s="251" t="s">
        <v>935</v>
      </c>
      <c r="G499" s="249"/>
      <c r="H499" s="250" t="s">
        <v>1</v>
      </c>
      <c r="I499" s="252"/>
      <c r="J499" s="249"/>
      <c r="K499" s="249"/>
      <c r="L499" s="253"/>
      <c r="M499" s="254"/>
      <c r="N499" s="255"/>
      <c r="O499" s="255"/>
      <c r="P499" s="255"/>
      <c r="Q499" s="255"/>
      <c r="R499" s="255"/>
      <c r="S499" s="255"/>
      <c r="T499" s="25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7" t="s">
        <v>181</v>
      </c>
      <c r="AU499" s="257" t="s">
        <v>91</v>
      </c>
      <c r="AV499" s="13" t="s">
        <v>89</v>
      </c>
      <c r="AW499" s="13" t="s">
        <v>38</v>
      </c>
      <c r="AX499" s="13" t="s">
        <v>82</v>
      </c>
      <c r="AY499" s="257" t="s">
        <v>162</v>
      </c>
    </row>
    <row r="500" s="14" customFormat="1">
      <c r="A500" s="14"/>
      <c r="B500" s="258"/>
      <c r="C500" s="259"/>
      <c r="D500" s="240" t="s">
        <v>181</v>
      </c>
      <c r="E500" s="260" t="s">
        <v>1</v>
      </c>
      <c r="F500" s="261" t="s">
        <v>1231</v>
      </c>
      <c r="G500" s="259"/>
      <c r="H500" s="262">
        <v>78.161000000000001</v>
      </c>
      <c r="I500" s="263"/>
      <c r="J500" s="259"/>
      <c r="K500" s="259"/>
      <c r="L500" s="264"/>
      <c r="M500" s="265"/>
      <c r="N500" s="266"/>
      <c r="O500" s="266"/>
      <c r="P500" s="266"/>
      <c r="Q500" s="266"/>
      <c r="R500" s="266"/>
      <c r="S500" s="266"/>
      <c r="T500" s="26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8" t="s">
        <v>181</v>
      </c>
      <c r="AU500" s="268" t="s">
        <v>91</v>
      </c>
      <c r="AV500" s="14" t="s">
        <v>91</v>
      </c>
      <c r="AW500" s="14" t="s">
        <v>38</v>
      </c>
      <c r="AX500" s="14" t="s">
        <v>82</v>
      </c>
      <c r="AY500" s="268" t="s">
        <v>162</v>
      </c>
    </row>
    <row r="501" s="15" customFormat="1">
      <c r="A501" s="15"/>
      <c r="B501" s="269"/>
      <c r="C501" s="270"/>
      <c r="D501" s="240" t="s">
        <v>181</v>
      </c>
      <c r="E501" s="271" t="s">
        <v>1</v>
      </c>
      <c r="F501" s="272" t="s">
        <v>186</v>
      </c>
      <c r="G501" s="270"/>
      <c r="H501" s="273">
        <v>405.77199999999999</v>
      </c>
      <c r="I501" s="274"/>
      <c r="J501" s="270"/>
      <c r="K501" s="270"/>
      <c r="L501" s="275"/>
      <c r="M501" s="276"/>
      <c r="N501" s="277"/>
      <c r="O501" s="277"/>
      <c r="P501" s="277"/>
      <c r="Q501" s="277"/>
      <c r="R501" s="277"/>
      <c r="S501" s="277"/>
      <c r="T501" s="278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9" t="s">
        <v>181</v>
      </c>
      <c r="AU501" s="279" t="s">
        <v>91</v>
      </c>
      <c r="AV501" s="15" t="s">
        <v>168</v>
      </c>
      <c r="AW501" s="15" t="s">
        <v>38</v>
      </c>
      <c r="AX501" s="15" t="s">
        <v>89</v>
      </c>
      <c r="AY501" s="279" t="s">
        <v>162</v>
      </c>
    </row>
    <row r="502" s="12" customFormat="1" ht="22.8" customHeight="1">
      <c r="A502" s="12"/>
      <c r="B502" s="211"/>
      <c r="C502" s="212"/>
      <c r="D502" s="213" t="s">
        <v>81</v>
      </c>
      <c r="E502" s="225" t="s">
        <v>615</v>
      </c>
      <c r="F502" s="225" t="s">
        <v>616</v>
      </c>
      <c r="G502" s="212"/>
      <c r="H502" s="212"/>
      <c r="I502" s="215"/>
      <c r="J502" s="226">
        <f>BK502</f>
        <v>0</v>
      </c>
      <c r="K502" s="212"/>
      <c r="L502" s="217"/>
      <c r="M502" s="218"/>
      <c r="N502" s="219"/>
      <c r="O502" s="219"/>
      <c r="P502" s="220">
        <f>SUM(P503:P505)</f>
        <v>0</v>
      </c>
      <c r="Q502" s="219"/>
      <c r="R502" s="220">
        <f>SUM(R503:R505)</f>
        <v>0</v>
      </c>
      <c r="S502" s="219"/>
      <c r="T502" s="221">
        <f>SUM(T503:T505)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22" t="s">
        <v>89</v>
      </c>
      <c r="AT502" s="223" t="s">
        <v>81</v>
      </c>
      <c r="AU502" s="223" t="s">
        <v>89</v>
      </c>
      <c r="AY502" s="222" t="s">
        <v>162</v>
      </c>
      <c r="BK502" s="224">
        <f>SUM(BK503:BK505)</f>
        <v>0</v>
      </c>
    </row>
    <row r="503" s="2" customFormat="1" ht="16.5" customHeight="1">
      <c r="A503" s="39"/>
      <c r="B503" s="40"/>
      <c r="C503" s="227" t="s">
        <v>641</v>
      </c>
      <c r="D503" s="227" t="s">
        <v>164</v>
      </c>
      <c r="E503" s="228" t="s">
        <v>1232</v>
      </c>
      <c r="F503" s="229" t="s">
        <v>1233</v>
      </c>
      <c r="G503" s="230" t="s">
        <v>240</v>
      </c>
      <c r="H503" s="231">
        <v>170.83799999999999</v>
      </c>
      <c r="I503" s="232"/>
      <c r="J503" s="233">
        <f>ROUND(I503*H503,2)</f>
        <v>0</v>
      </c>
      <c r="K503" s="229" t="s">
        <v>174</v>
      </c>
      <c r="L503" s="45"/>
      <c r="M503" s="234" t="s">
        <v>1</v>
      </c>
      <c r="N503" s="235" t="s">
        <v>47</v>
      </c>
      <c r="O503" s="92"/>
      <c r="P503" s="236">
        <f>O503*H503</f>
        <v>0</v>
      </c>
      <c r="Q503" s="236">
        <v>0</v>
      </c>
      <c r="R503" s="236">
        <f>Q503*H503</f>
        <v>0</v>
      </c>
      <c r="S503" s="236">
        <v>0</v>
      </c>
      <c r="T503" s="23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8" t="s">
        <v>168</v>
      </c>
      <c r="AT503" s="238" t="s">
        <v>164</v>
      </c>
      <c r="AU503" s="238" t="s">
        <v>91</v>
      </c>
      <c r="AY503" s="18" t="s">
        <v>162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8" t="s">
        <v>89</v>
      </c>
      <c r="BK503" s="239">
        <f>ROUND(I503*H503,2)</f>
        <v>0</v>
      </c>
      <c r="BL503" s="18" t="s">
        <v>168</v>
      </c>
      <c r="BM503" s="238" t="s">
        <v>1234</v>
      </c>
    </row>
    <row r="504" s="2" customFormat="1">
      <c r="A504" s="39"/>
      <c r="B504" s="40"/>
      <c r="C504" s="41"/>
      <c r="D504" s="240" t="s">
        <v>170</v>
      </c>
      <c r="E504" s="41"/>
      <c r="F504" s="241" t="s">
        <v>1235</v>
      </c>
      <c r="G504" s="41"/>
      <c r="H504" s="41"/>
      <c r="I504" s="242"/>
      <c r="J504" s="41"/>
      <c r="K504" s="41"/>
      <c r="L504" s="45"/>
      <c r="M504" s="243"/>
      <c r="N504" s="244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170</v>
      </c>
      <c r="AU504" s="18" t="s">
        <v>91</v>
      </c>
    </row>
    <row r="505" s="2" customFormat="1">
      <c r="A505" s="39"/>
      <c r="B505" s="40"/>
      <c r="C505" s="41"/>
      <c r="D505" s="245" t="s">
        <v>177</v>
      </c>
      <c r="E505" s="41"/>
      <c r="F505" s="246" t="s">
        <v>1236</v>
      </c>
      <c r="G505" s="41"/>
      <c r="H505" s="41"/>
      <c r="I505" s="242"/>
      <c r="J505" s="41"/>
      <c r="K505" s="41"/>
      <c r="L505" s="45"/>
      <c r="M505" s="243"/>
      <c r="N505" s="244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177</v>
      </c>
      <c r="AU505" s="18" t="s">
        <v>91</v>
      </c>
    </row>
    <row r="506" s="12" customFormat="1" ht="25.92" customHeight="1">
      <c r="A506" s="12"/>
      <c r="B506" s="211"/>
      <c r="C506" s="212"/>
      <c r="D506" s="213" t="s">
        <v>81</v>
      </c>
      <c r="E506" s="214" t="s">
        <v>623</v>
      </c>
      <c r="F506" s="214" t="s">
        <v>624</v>
      </c>
      <c r="G506" s="212"/>
      <c r="H506" s="212"/>
      <c r="I506" s="215"/>
      <c r="J506" s="216">
        <f>BK506</f>
        <v>0</v>
      </c>
      <c r="K506" s="212"/>
      <c r="L506" s="217"/>
      <c r="M506" s="218"/>
      <c r="N506" s="219"/>
      <c r="O506" s="219"/>
      <c r="P506" s="220">
        <f>P507+P550+P590</f>
        <v>0</v>
      </c>
      <c r="Q506" s="219"/>
      <c r="R506" s="220">
        <f>R507+R550+R590</f>
        <v>2.3408162400000001</v>
      </c>
      <c r="S506" s="219"/>
      <c r="T506" s="221">
        <f>T507+T550+T590</f>
        <v>0.73441999999999996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22" t="s">
        <v>91</v>
      </c>
      <c r="AT506" s="223" t="s">
        <v>81</v>
      </c>
      <c r="AU506" s="223" t="s">
        <v>82</v>
      </c>
      <c r="AY506" s="222" t="s">
        <v>162</v>
      </c>
      <c r="BK506" s="224">
        <f>BK507+BK550+BK590</f>
        <v>0</v>
      </c>
    </row>
    <row r="507" s="12" customFormat="1" ht="22.8" customHeight="1">
      <c r="A507" s="12"/>
      <c r="B507" s="211"/>
      <c r="C507" s="212"/>
      <c r="D507" s="213" t="s">
        <v>81</v>
      </c>
      <c r="E507" s="225" t="s">
        <v>625</v>
      </c>
      <c r="F507" s="225" t="s">
        <v>626</v>
      </c>
      <c r="G507" s="212"/>
      <c r="H507" s="212"/>
      <c r="I507" s="215"/>
      <c r="J507" s="226">
        <f>BK507</f>
        <v>0</v>
      </c>
      <c r="K507" s="212"/>
      <c r="L507" s="217"/>
      <c r="M507" s="218"/>
      <c r="N507" s="219"/>
      <c r="O507" s="219"/>
      <c r="P507" s="220">
        <f>SUM(P508:P549)</f>
        <v>0</v>
      </c>
      <c r="Q507" s="219"/>
      <c r="R507" s="220">
        <f>SUM(R508:R549)</f>
        <v>1.1418249</v>
      </c>
      <c r="S507" s="219"/>
      <c r="T507" s="221">
        <f>SUM(T508:T549)</f>
        <v>0</v>
      </c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R507" s="222" t="s">
        <v>91</v>
      </c>
      <c r="AT507" s="223" t="s">
        <v>81</v>
      </c>
      <c r="AU507" s="223" t="s">
        <v>89</v>
      </c>
      <c r="AY507" s="222" t="s">
        <v>162</v>
      </c>
      <c r="BK507" s="224">
        <f>SUM(BK508:BK549)</f>
        <v>0</v>
      </c>
    </row>
    <row r="508" s="2" customFormat="1" ht="16.5" customHeight="1">
      <c r="A508" s="39"/>
      <c r="B508" s="40"/>
      <c r="C508" s="227" t="s">
        <v>649</v>
      </c>
      <c r="D508" s="227" t="s">
        <v>164</v>
      </c>
      <c r="E508" s="228" t="s">
        <v>1237</v>
      </c>
      <c r="F508" s="229" t="s">
        <v>1238</v>
      </c>
      <c r="G508" s="230" t="s">
        <v>263</v>
      </c>
      <c r="H508" s="231">
        <v>0.27000000000000002</v>
      </c>
      <c r="I508" s="232"/>
      <c r="J508" s="233">
        <f>ROUND(I508*H508,2)</f>
        <v>0</v>
      </c>
      <c r="K508" s="229" t="s">
        <v>174</v>
      </c>
      <c r="L508" s="45"/>
      <c r="M508" s="234" t="s">
        <v>1</v>
      </c>
      <c r="N508" s="235" t="s">
        <v>47</v>
      </c>
      <c r="O508" s="92"/>
      <c r="P508" s="236">
        <f>O508*H508</f>
        <v>0</v>
      </c>
      <c r="Q508" s="236">
        <v>0</v>
      </c>
      <c r="R508" s="236">
        <f>Q508*H508</f>
        <v>0</v>
      </c>
      <c r="S508" s="236">
        <v>0</v>
      </c>
      <c r="T508" s="237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8" t="s">
        <v>293</v>
      </c>
      <c r="AT508" s="238" t="s">
        <v>164</v>
      </c>
      <c r="AU508" s="238" t="s">
        <v>91</v>
      </c>
      <c r="AY508" s="18" t="s">
        <v>162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8" t="s">
        <v>89</v>
      </c>
      <c r="BK508" s="239">
        <f>ROUND(I508*H508,2)</f>
        <v>0</v>
      </c>
      <c r="BL508" s="18" t="s">
        <v>293</v>
      </c>
      <c r="BM508" s="238" t="s">
        <v>1239</v>
      </c>
    </row>
    <row r="509" s="2" customFormat="1">
      <c r="A509" s="39"/>
      <c r="B509" s="40"/>
      <c r="C509" s="41"/>
      <c r="D509" s="240" t="s">
        <v>170</v>
      </c>
      <c r="E509" s="41"/>
      <c r="F509" s="241" t="s">
        <v>1240</v>
      </c>
      <c r="G509" s="41"/>
      <c r="H509" s="41"/>
      <c r="I509" s="242"/>
      <c r="J509" s="41"/>
      <c r="K509" s="41"/>
      <c r="L509" s="45"/>
      <c r="M509" s="243"/>
      <c r="N509" s="244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170</v>
      </c>
      <c r="AU509" s="18" t="s">
        <v>91</v>
      </c>
    </row>
    <row r="510" s="2" customFormat="1">
      <c r="A510" s="39"/>
      <c r="B510" s="40"/>
      <c r="C510" s="41"/>
      <c r="D510" s="245" t="s">
        <v>177</v>
      </c>
      <c r="E510" s="41"/>
      <c r="F510" s="246" t="s">
        <v>1241</v>
      </c>
      <c r="G510" s="41"/>
      <c r="H510" s="41"/>
      <c r="I510" s="242"/>
      <c r="J510" s="41"/>
      <c r="K510" s="41"/>
      <c r="L510" s="45"/>
      <c r="M510" s="243"/>
      <c r="N510" s="244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177</v>
      </c>
      <c r="AU510" s="18" t="s">
        <v>91</v>
      </c>
    </row>
    <row r="511" s="13" customFormat="1">
      <c r="A511" s="13"/>
      <c r="B511" s="248"/>
      <c r="C511" s="249"/>
      <c r="D511" s="240" t="s">
        <v>181</v>
      </c>
      <c r="E511" s="250" t="s">
        <v>1</v>
      </c>
      <c r="F511" s="251" t="s">
        <v>1035</v>
      </c>
      <c r="G511" s="249"/>
      <c r="H511" s="250" t="s">
        <v>1</v>
      </c>
      <c r="I511" s="252"/>
      <c r="J511" s="249"/>
      <c r="K511" s="249"/>
      <c r="L511" s="253"/>
      <c r="M511" s="254"/>
      <c r="N511" s="255"/>
      <c r="O511" s="255"/>
      <c r="P511" s="255"/>
      <c r="Q511" s="255"/>
      <c r="R511" s="255"/>
      <c r="S511" s="255"/>
      <c r="T511" s="25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7" t="s">
        <v>181</v>
      </c>
      <c r="AU511" s="257" t="s">
        <v>91</v>
      </c>
      <c r="AV511" s="13" t="s">
        <v>89</v>
      </c>
      <c r="AW511" s="13" t="s">
        <v>38</v>
      </c>
      <c r="AX511" s="13" t="s">
        <v>82</v>
      </c>
      <c r="AY511" s="257" t="s">
        <v>162</v>
      </c>
    </row>
    <row r="512" s="13" customFormat="1">
      <c r="A512" s="13"/>
      <c r="B512" s="248"/>
      <c r="C512" s="249"/>
      <c r="D512" s="240" t="s">
        <v>181</v>
      </c>
      <c r="E512" s="250" t="s">
        <v>1</v>
      </c>
      <c r="F512" s="251" t="s">
        <v>1242</v>
      </c>
      <c r="G512" s="249"/>
      <c r="H512" s="250" t="s">
        <v>1</v>
      </c>
      <c r="I512" s="252"/>
      <c r="J512" s="249"/>
      <c r="K512" s="249"/>
      <c r="L512" s="253"/>
      <c r="M512" s="254"/>
      <c r="N512" s="255"/>
      <c r="O512" s="255"/>
      <c r="P512" s="255"/>
      <c r="Q512" s="255"/>
      <c r="R512" s="255"/>
      <c r="S512" s="255"/>
      <c r="T512" s="25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7" t="s">
        <v>181</v>
      </c>
      <c r="AU512" s="257" t="s">
        <v>91</v>
      </c>
      <c r="AV512" s="13" t="s">
        <v>89</v>
      </c>
      <c r="AW512" s="13" t="s">
        <v>38</v>
      </c>
      <c r="AX512" s="13" t="s">
        <v>82</v>
      </c>
      <c r="AY512" s="257" t="s">
        <v>162</v>
      </c>
    </row>
    <row r="513" s="14" customFormat="1">
      <c r="A513" s="14"/>
      <c r="B513" s="258"/>
      <c r="C513" s="259"/>
      <c r="D513" s="240" t="s">
        <v>181</v>
      </c>
      <c r="E513" s="260" t="s">
        <v>1</v>
      </c>
      <c r="F513" s="261" t="s">
        <v>1243</v>
      </c>
      <c r="G513" s="259"/>
      <c r="H513" s="262">
        <v>0.27000000000000002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8" t="s">
        <v>181</v>
      </c>
      <c r="AU513" s="268" t="s">
        <v>91</v>
      </c>
      <c r="AV513" s="14" t="s">
        <v>91</v>
      </c>
      <c r="AW513" s="14" t="s">
        <v>38</v>
      </c>
      <c r="AX513" s="14" t="s">
        <v>89</v>
      </c>
      <c r="AY513" s="268" t="s">
        <v>162</v>
      </c>
    </row>
    <row r="514" s="2" customFormat="1" ht="16.5" customHeight="1">
      <c r="A514" s="39"/>
      <c r="B514" s="40"/>
      <c r="C514" s="280" t="s">
        <v>656</v>
      </c>
      <c r="D514" s="280" t="s">
        <v>210</v>
      </c>
      <c r="E514" s="281" t="s">
        <v>1244</v>
      </c>
      <c r="F514" s="282" t="s">
        <v>1245</v>
      </c>
      <c r="G514" s="283" t="s">
        <v>202</v>
      </c>
      <c r="H514" s="284">
        <v>0.27000000000000002</v>
      </c>
      <c r="I514" s="285"/>
      <c r="J514" s="286">
        <f>ROUND(I514*H514,2)</f>
        <v>0</v>
      </c>
      <c r="K514" s="282" t="s">
        <v>174</v>
      </c>
      <c r="L514" s="287"/>
      <c r="M514" s="288" t="s">
        <v>1</v>
      </c>
      <c r="N514" s="289" t="s">
        <v>47</v>
      </c>
      <c r="O514" s="92"/>
      <c r="P514" s="236">
        <f>O514*H514</f>
        <v>0</v>
      </c>
      <c r="Q514" s="236">
        <v>0.001</v>
      </c>
      <c r="R514" s="236">
        <f>Q514*H514</f>
        <v>0.00027</v>
      </c>
      <c r="S514" s="236">
        <v>0</v>
      </c>
      <c r="T514" s="237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38" t="s">
        <v>443</v>
      </c>
      <c r="AT514" s="238" t="s">
        <v>210</v>
      </c>
      <c r="AU514" s="238" t="s">
        <v>91</v>
      </c>
      <c r="AY514" s="18" t="s">
        <v>162</v>
      </c>
      <c r="BE514" s="239">
        <f>IF(N514="základní",J514,0)</f>
        <v>0</v>
      </c>
      <c r="BF514" s="239">
        <f>IF(N514="snížená",J514,0)</f>
        <v>0</v>
      </c>
      <c r="BG514" s="239">
        <f>IF(N514="zákl. přenesená",J514,0)</f>
        <v>0</v>
      </c>
      <c r="BH514" s="239">
        <f>IF(N514="sníž. přenesená",J514,0)</f>
        <v>0</v>
      </c>
      <c r="BI514" s="239">
        <f>IF(N514="nulová",J514,0)</f>
        <v>0</v>
      </c>
      <c r="BJ514" s="18" t="s">
        <v>89</v>
      </c>
      <c r="BK514" s="239">
        <f>ROUND(I514*H514,2)</f>
        <v>0</v>
      </c>
      <c r="BL514" s="18" t="s">
        <v>293</v>
      </c>
      <c r="BM514" s="238" t="s">
        <v>1246</v>
      </c>
    </row>
    <row r="515" s="2" customFormat="1">
      <c r="A515" s="39"/>
      <c r="B515" s="40"/>
      <c r="C515" s="41"/>
      <c r="D515" s="240" t="s">
        <v>170</v>
      </c>
      <c r="E515" s="41"/>
      <c r="F515" s="241" t="s">
        <v>1245</v>
      </c>
      <c r="G515" s="41"/>
      <c r="H515" s="41"/>
      <c r="I515" s="242"/>
      <c r="J515" s="41"/>
      <c r="K515" s="41"/>
      <c r="L515" s="45"/>
      <c r="M515" s="243"/>
      <c r="N515" s="244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170</v>
      </c>
      <c r="AU515" s="18" t="s">
        <v>91</v>
      </c>
    </row>
    <row r="516" s="2" customFormat="1" ht="16.5" customHeight="1">
      <c r="A516" s="39"/>
      <c r="B516" s="40"/>
      <c r="C516" s="227" t="s">
        <v>664</v>
      </c>
      <c r="D516" s="227" t="s">
        <v>164</v>
      </c>
      <c r="E516" s="228" t="s">
        <v>1247</v>
      </c>
      <c r="F516" s="229" t="s">
        <v>1248</v>
      </c>
      <c r="G516" s="230" t="s">
        <v>263</v>
      </c>
      <c r="H516" s="231">
        <v>2.1000000000000001</v>
      </c>
      <c r="I516" s="232"/>
      <c r="J516" s="233">
        <f>ROUND(I516*H516,2)</f>
        <v>0</v>
      </c>
      <c r="K516" s="229" t="s">
        <v>174</v>
      </c>
      <c r="L516" s="45"/>
      <c r="M516" s="234" t="s">
        <v>1</v>
      </c>
      <c r="N516" s="235" t="s">
        <v>47</v>
      </c>
      <c r="O516" s="92"/>
      <c r="P516" s="236">
        <f>O516*H516</f>
        <v>0</v>
      </c>
      <c r="Q516" s="236">
        <v>0</v>
      </c>
      <c r="R516" s="236">
        <f>Q516*H516</f>
        <v>0</v>
      </c>
      <c r="S516" s="236">
        <v>0</v>
      </c>
      <c r="T516" s="23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8" t="s">
        <v>293</v>
      </c>
      <c r="AT516" s="238" t="s">
        <v>164</v>
      </c>
      <c r="AU516" s="238" t="s">
        <v>91</v>
      </c>
      <c r="AY516" s="18" t="s">
        <v>162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8" t="s">
        <v>89</v>
      </c>
      <c r="BK516" s="239">
        <f>ROUND(I516*H516,2)</f>
        <v>0</v>
      </c>
      <c r="BL516" s="18" t="s">
        <v>293</v>
      </c>
      <c r="BM516" s="238" t="s">
        <v>1249</v>
      </c>
    </row>
    <row r="517" s="2" customFormat="1">
      <c r="A517" s="39"/>
      <c r="B517" s="40"/>
      <c r="C517" s="41"/>
      <c r="D517" s="240" t="s">
        <v>170</v>
      </c>
      <c r="E517" s="41"/>
      <c r="F517" s="241" t="s">
        <v>1250</v>
      </c>
      <c r="G517" s="41"/>
      <c r="H517" s="41"/>
      <c r="I517" s="242"/>
      <c r="J517" s="41"/>
      <c r="K517" s="41"/>
      <c r="L517" s="45"/>
      <c r="M517" s="243"/>
      <c r="N517" s="244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170</v>
      </c>
      <c r="AU517" s="18" t="s">
        <v>91</v>
      </c>
    </row>
    <row r="518" s="2" customFormat="1">
      <c r="A518" s="39"/>
      <c r="B518" s="40"/>
      <c r="C518" s="41"/>
      <c r="D518" s="245" t="s">
        <v>177</v>
      </c>
      <c r="E518" s="41"/>
      <c r="F518" s="246" t="s">
        <v>1251</v>
      </c>
      <c r="G518" s="41"/>
      <c r="H518" s="41"/>
      <c r="I518" s="242"/>
      <c r="J518" s="41"/>
      <c r="K518" s="41"/>
      <c r="L518" s="45"/>
      <c r="M518" s="243"/>
      <c r="N518" s="244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177</v>
      </c>
      <c r="AU518" s="18" t="s">
        <v>91</v>
      </c>
    </row>
    <row r="519" s="13" customFormat="1">
      <c r="A519" s="13"/>
      <c r="B519" s="248"/>
      <c r="C519" s="249"/>
      <c r="D519" s="240" t="s">
        <v>181</v>
      </c>
      <c r="E519" s="250" t="s">
        <v>1</v>
      </c>
      <c r="F519" s="251" t="s">
        <v>1035</v>
      </c>
      <c r="G519" s="249"/>
      <c r="H519" s="250" t="s">
        <v>1</v>
      </c>
      <c r="I519" s="252"/>
      <c r="J519" s="249"/>
      <c r="K519" s="249"/>
      <c r="L519" s="253"/>
      <c r="M519" s="254"/>
      <c r="N519" s="255"/>
      <c r="O519" s="255"/>
      <c r="P519" s="255"/>
      <c r="Q519" s="255"/>
      <c r="R519" s="255"/>
      <c r="S519" s="255"/>
      <c r="T519" s="25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7" t="s">
        <v>181</v>
      </c>
      <c r="AU519" s="257" t="s">
        <v>91</v>
      </c>
      <c r="AV519" s="13" t="s">
        <v>89</v>
      </c>
      <c r="AW519" s="13" t="s">
        <v>38</v>
      </c>
      <c r="AX519" s="13" t="s">
        <v>82</v>
      </c>
      <c r="AY519" s="257" t="s">
        <v>162</v>
      </c>
    </row>
    <row r="520" s="13" customFormat="1">
      <c r="A520" s="13"/>
      <c r="B520" s="248"/>
      <c r="C520" s="249"/>
      <c r="D520" s="240" t="s">
        <v>181</v>
      </c>
      <c r="E520" s="250" t="s">
        <v>1</v>
      </c>
      <c r="F520" s="251" t="s">
        <v>1242</v>
      </c>
      <c r="G520" s="249"/>
      <c r="H520" s="250" t="s">
        <v>1</v>
      </c>
      <c r="I520" s="252"/>
      <c r="J520" s="249"/>
      <c r="K520" s="249"/>
      <c r="L520" s="253"/>
      <c r="M520" s="254"/>
      <c r="N520" s="255"/>
      <c r="O520" s="255"/>
      <c r="P520" s="255"/>
      <c r="Q520" s="255"/>
      <c r="R520" s="255"/>
      <c r="S520" s="255"/>
      <c r="T520" s="25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7" t="s">
        <v>181</v>
      </c>
      <c r="AU520" s="257" t="s">
        <v>91</v>
      </c>
      <c r="AV520" s="13" t="s">
        <v>89</v>
      </c>
      <c r="AW520" s="13" t="s">
        <v>38</v>
      </c>
      <c r="AX520" s="13" t="s">
        <v>82</v>
      </c>
      <c r="AY520" s="257" t="s">
        <v>162</v>
      </c>
    </row>
    <row r="521" s="14" customFormat="1">
      <c r="A521" s="14"/>
      <c r="B521" s="258"/>
      <c r="C521" s="259"/>
      <c r="D521" s="240" t="s">
        <v>181</v>
      </c>
      <c r="E521" s="260" t="s">
        <v>1</v>
      </c>
      <c r="F521" s="261" t="s">
        <v>1252</v>
      </c>
      <c r="G521" s="259"/>
      <c r="H521" s="262">
        <v>2.1000000000000001</v>
      </c>
      <c r="I521" s="263"/>
      <c r="J521" s="259"/>
      <c r="K521" s="259"/>
      <c r="L521" s="264"/>
      <c r="M521" s="265"/>
      <c r="N521" s="266"/>
      <c r="O521" s="266"/>
      <c r="P521" s="266"/>
      <c r="Q521" s="266"/>
      <c r="R521" s="266"/>
      <c r="S521" s="266"/>
      <c r="T521" s="267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8" t="s">
        <v>181</v>
      </c>
      <c r="AU521" s="268" t="s">
        <v>91</v>
      </c>
      <c r="AV521" s="14" t="s">
        <v>91</v>
      </c>
      <c r="AW521" s="14" t="s">
        <v>38</v>
      </c>
      <c r="AX521" s="14" t="s">
        <v>89</v>
      </c>
      <c r="AY521" s="268" t="s">
        <v>162</v>
      </c>
    </row>
    <row r="522" s="2" customFormat="1" ht="16.5" customHeight="1">
      <c r="A522" s="39"/>
      <c r="B522" s="40"/>
      <c r="C522" s="280" t="s">
        <v>671</v>
      </c>
      <c r="D522" s="280" t="s">
        <v>210</v>
      </c>
      <c r="E522" s="281" t="s">
        <v>1244</v>
      </c>
      <c r="F522" s="282" t="s">
        <v>1245</v>
      </c>
      <c r="G522" s="283" t="s">
        <v>202</v>
      </c>
      <c r="H522" s="284">
        <v>2.1000000000000001</v>
      </c>
      <c r="I522" s="285"/>
      <c r="J522" s="286">
        <f>ROUND(I522*H522,2)</f>
        <v>0</v>
      </c>
      <c r="K522" s="282" t="s">
        <v>174</v>
      </c>
      <c r="L522" s="287"/>
      <c r="M522" s="288" t="s">
        <v>1</v>
      </c>
      <c r="N522" s="289" t="s">
        <v>47</v>
      </c>
      <c r="O522" s="92"/>
      <c r="P522" s="236">
        <f>O522*H522</f>
        <v>0</v>
      </c>
      <c r="Q522" s="236">
        <v>0.001</v>
      </c>
      <c r="R522" s="236">
        <f>Q522*H522</f>
        <v>0.0021000000000000003</v>
      </c>
      <c r="S522" s="236">
        <v>0</v>
      </c>
      <c r="T522" s="237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443</v>
      </c>
      <c r="AT522" s="238" t="s">
        <v>210</v>
      </c>
      <c r="AU522" s="238" t="s">
        <v>91</v>
      </c>
      <c r="AY522" s="18" t="s">
        <v>162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89</v>
      </c>
      <c r="BK522" s="239">
        <f>ROUND(I522*H522,2)</f>
        <v>0</v>
      </c>
      <c r="BL522" s="18" t="s">
        <v>293</v>
      </c>
      <c r="BM522" s="238" t="s">
        <v>1253</v>
      </c>
    </row>
    <row r="523" s="2" customFormat="1">
      <c r="A523" s="39"/>
      <c r="B523" s="40"/>
      <c r="C523" s="41"/>
      <c r="D523" s="240" t="s">
        <v>170</v>
      </c>
      <c r="E523" s="41"/>
      <c r="F523" s="241" t="s">
        <v>1245</v>
      </c>
      <c r="G523" s="41"/>
      <c r="H523" s="41"/>
      <c r="I523" s="242"/>
      <c r="J523" s="41"/>
      <c r="K523" s="41"/>
      <c r="L523" s="45"/>
      <c r="M523" s="243"/>
      <c r="N523" s="244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170</v>
      </c>
      <c r="AU523" s="18" t="s">
        <v>91</v>
      </c>
    </row>
    <row r="524" s="2" customFormat="1" ht="16.5" customHeight="1">
      <c r="A524" s="39"/>
      <c r="B524" s="40"/>
      <c r="C524" s="227" t="s">
        <v>677</v>
      </c>
      <c r="D524" s="227" t="s">
        <v>164</v>
      </c>
      <c r="E524" s="228" t="s">
        <v>628</v>
      </c>
      <c r="F524" s="229" t="s">
        <v>629</v>
      </c>
      <c r="G524" s="230" t="s">
        <v>263</v>
      </c>
      <c r="H524" s="231">
        <v>349.83199999999999</v>
      </c>
      <c r="I524" s="232"/>
      <c r="J524" s="233">
        <f>ROUND(I524*H524,2)</f>
        <v>0</v>
      </c>
      <c r="K524" s="229" t="s">
        <v>174</v>
      </c>
      <c r="L524" s="45"/>
      <c r="M524" s="234" t="s">
        <v>1</v>
      </c>
      <c r="N524" s="235" t="s">
        <v>47</v>
      </c>
      <c r="O524" s="92"/>
      <c r="P524" s="236">
        <f>O524*H524</f>
        <v>0</v>
      </c>
      <c r="Q524" s="236">
        <v>0</v>
      </c>
      <c r="R524" s="236">
        <f>Q524*H524</f>
        <v>0</v>
      </c>
      <c r="S524" s="236">
        <v>0</v>
      </c>
      <c r="T524" s="237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8" t="s">
        <v>293</v>
      </c>
      <c r="AT524" s="238" t="s">
        <v>164</v>
      </c>
      <c r="AU524" s="238" t="s">
        <v>91</v>
      </c>
      <c r="AY524" s="18" t="s">
        <v>162</v>
      </c>
      <c r="BE524" s="239">
        <f>IF(N524="základní",J524,0)</f>
        <v>0</v>
      </c>
      <c r="BF524" s="239">
        <f>IF(N524="snížená",J524,0)</f>
        <v>0</v>
      </c>
      <c r="BG524" s="239">
        <f>IF(N524="zákl. přenesená",J524,0)</f>
        <v>0</v>
      </c>
      <c r="BH524" s="239">
        <f>IF(N524="sníž. přenesená",J524,0)</f>
        <v>0</v>
      </c>
      <c r="BI524" s="239">
        <f>IF(N524="nulová",J524,0)</f>
        <v>0</v>
      </c>
      <c r="BJ524" s="18" t="s">
        <v>89</v>
      </c>
      <c r="BK524" s="239">
        <f>ROUND(I524*H524,2)</f>
        <v>0</v>
      </c>
      <c r="BL524" s="18" t="s">
        <v>293</v>
      </c>
      <c r="BM524" s="238" t="s">
        <v>1254</v>
      </c>
    </row>
    <row r="525" s="2" customFormat="1">
      <c r="A525" s="39"/>
      <c r="B525" s="40"/>
      <c r="C525" s="41"/>
      <c r="D525" s="240" t="s">
        <v>170</v>
      </c>
      <c r="E525" s="41"/>
      <c r="F525" s="241" t="s">
        <v>631</v>
      </c>
      <c r="G525" s="41"/>
      <c r="H525" s="41"/>
      <c r="I525" s="242"/>
      <c r="J525" s="41"/>
      <c r="K525" s="41"/>
      <c r="L525" s="45"/>
      <c r="M525" s="243"/>
      <c r="N525" s="24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170</v>
      </c>
      <c r="AU525" s="18" t="s">
        <v>91</v>
      </c>
    </row>
    <row r="526" s="2" customFormat="1">
      <c r="A526" s="39"/>
      <c r="B526" s="40"/>
      <c r="C526" s="41"/>
      <c r="D526" s="245" t="s">
        <v>177</v>
      </c>
      <c r="E526" s="41"/>
      <c r="F526" s="246" t="s">
        <v>632</v>
      </c>
      <c r="G526" s="41"/>
      <c r="H526" s="41"/>
      <c r="I526" s="242"/>
      <c r="J526" s="41"/>
      <c r="K526" s="41"/>
      <c r="L526" s="45"/>
      <c r="M526" s="243"/>
      <c r="N526" s="244"/>
      <c r="O526" s="92"/>
      <c r="P526" s="92"/>
      <c r="Q526" s="92"/>
      <c r="R526" s="92"/>
      <c r="S526" s="92"/>
      <c r="T526" s="93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177</v>
      </c>
      <c r="AU526" s="18" t="s">
        <v>91</v>
      </c>
    </row>
    <row r="527" s="13" customFormat="1">
      <c r="A527" s="13"/>
      <c r="B527" s="248"/>
      <c r="C527" s="249"/>
      <c r="D527" s="240" t="s">
        <v>181</v>
      </c>
      <c r="E527" s="250" t="s">
        <v>1</v>
      </c>
      <c r="F527" s="251" t="s">
        <v>518</v>
      </c>
      <c r="G527" s="249"/>
      <c r="H527" s="250" t="s">
        <v>1</v>
      </c>
      <c r="I527" s="252"/>
      <c r="J527" s="249"/>
      <c r="K527" s="249"/>
      <c r="L527" s="253"/>
      <c r="M527" s="254"/>
      <c r="N527" s="255"/>
      <c r="O527" s="255"/>
      <c r="P527" s="255"/>
      <c r="Q527" s="255"/>
      <c r="R527" s="255"/>
      <c r="S527" s="255"/>
      <c r="T527" s="25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7" t="s">
        <v>181</v>
      </c>
      <c r="AU527" s="257" t="s">
        <v>91</v>
      </c>
      <c r="AV527" s="13" t="s">
        <v>89</v>
      </c>
      <c r="AW527" s="13" t="s">
        <v>38</v>
      </c>
      <c r="AX527" s="13" t="s">
        <v>82</v>
      </c>
      <c r="AY527" s="257" t="s">
        <v>162</v>
      </c>
    </row>
    <row r="528" s="13" customFormat="1">
      <c r="A528" s="13"/>
      <c r="B528" s="248"/>
      <c r="C528" s="249"/>
      <c r="D528" s="240" t="s">
        <v>181</v>
      </c>
      <c r="E528" s="250" t="s">
        <v>1</v>
      </c>
      <c r="F528" s="251" t="s">
        <v>633</v>
      </c>
      <c r="G528" s="249"/>
      <c r="H528" s="250" t="s">
        <v>1</v>
      </c>
      <c r="I528" s="252"/>
      <c r="J528" s="249"/>
      <c r="K528" s="249"/>
      <c r="L528" s="253"/>
      <c r="M528" s="254"/>
      <c r="N528" s="255"/>
      <c r="O528" s="255"/>
      <c r="P528" s="255"/>
      <c r="Q528" s="255"/>
      <c r="R528" s="255"/>
      <c r="S528" s="255"/>
      <c r="T528" s="25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7" t="s">
        <v>181</v>
      </c>
      <c r="AU528" s="257" t="s">
        <v>91</v>
      </c>
      <c r="AV528" s="13" t="s">
        <v>89</v>
      </c>
      <c r="AW528" s="13" t="s">
        <v>38</v>
      </c>
      <c r="AX528" s="13" t="s">
        <v>82</v>
      </c>
      <c r="AY528" s="257" t="s">
        <v>162</v>
      </c>
    </row>
    <row r="529" s="14" customFormat="1">
      <c r="A529" s="14"/>
      <c r="B529" s="258"/>
      <c r="C529" s="259"/>
      <c r="D529" s="240" t="s">
        <v>181</v>
      </c>
      <c r="E529" s="260" t="s">
        <v>1</v>
      </c>
      <c r="F529" s="261" t="s">
        <v>1255</v>
      </c>
      <c r="G529" s="259"/>
      <c r="H529" s="262">
        <v>349.83199999999999</v>
      </c>
      <c r="I529" s="263"/>
      <c r="J529" s="259"/>
      <c r="K529" s="259"/>
      <c r="L529" s="264"/>
      <c r="M529" s="265"/>
      <c r="N529" s="266"/>
      <c r="O529" s="266"/>
      <c r="P529" s="266"/>
      <c r="Q529" s="266"/>
      <c r="R529" s="266"/>
      <c r="S529" s="266"/>
      <c r="T529" s="26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8" t="s">
        <v>181</v>
      </c>
      <c r="AU529" s="268" t="s">
        <v>91</v>
      </c>
      <c r="AV529" s="14" t="s">
        <v>91</v>
      </c>
      <c r="AW529" s="14" t="s">
        <v>38</v>
      </c>
      <c r="AX529" s="14" t="s">
        <v>89</v>
      </c>
      <c r="AY529" s="268" t="s">
        <v>162</v>
      </c>
    </row>
    <row r="530" s="2" customFormat="1" ht="16.5" customHeight="1">
      <c r="A530" s="39"/>
      <c r="B530" s="40"/>
      <c r="C530" s="280" t="s">
        <v>684</v>
      </c>
      <c r="D530" s="280" t="s">
        <v>210</v>
      </c>
      <c r="E530" s="281" t="s">
        <v>636</v>
      </c>
      <c r="F530" s="282" t="s">
        <v>637</v>
      </c>
      <c r="G530" s="283" t="s">
        <v>263</v>
      </c>
      <c r="H530" s="284">
        <v>437.29000000000002</v>
      </c>
      <c r="I530" s="285"/>
      <c r="J530" s="286">
        <f>ROUND(I530*H530,2)</f>
        <v>0</v>
      </c>
      <c r="K530" s="282" t="s">
        <v>174</v>
      </c>
      <c r="L530" s="287"/>
      <c r="M530" s="288" t="s">
        <v>1</v>
      </c>
      <c r="N530" s="289" t="s">
        <v>47</v>
      </c>
      <c r="O530" s="92"/>
      <c r="P530" s="236">
        <f>O530*H530</f>
        <v>0</v>
      </c>
      <c r="Q530" s="236">
        <v>0.00020000000000000001</v>
      </c>
      <c r="R530" s="236">
        <f>Q530*H530</f>
        <v>0.087458000000000008</v>
      </c>
      <c r="S530" s="236">
        <v>0</v>
      </c>
      <c r="T530" s="23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8" t="s">
        <v>443</v>
      </c>
      <c r="AT530" s="238" t="s">
        <v>210</v>
      </c>
      <c r="AU530" s="238" t="s">
        <v>91</v>
      </c>
      <c r="AY530" s="18" t="s">
        <v>162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8" t="s">
        <v>89</v>
      </c>
      <c r="BK530" s="239">
        <f>ROUND(I530*H530,2)</f>
        <v>0</v>
      </c>
      <c r="BL530" s="18" t="s">
        <v>293</v>
      </c>
      <c r="BM530" s="238" t="s">
        <v>1256</v>
      </c>
    </row>
    <row r="531" s="2" customFormat="1">
      <c r="A531" s="39"/>
      <c r="B531" s="40"/>
      <c r="C531" s="41"/>
      <c r="D531" s="240" t="s">
        <v>170</v>
      </c>
      <c r="E531" s="41"/>
      <c r="F531" s="241" t="s">
        <v>637</v>
      </c>
      <c r="G531" s="41"/>
      <c r="H531" s="41"/>
      <c r="I531" s="242"/>
      <c r="J531" s="41"/>
      <c r="K531" s="41"/>
      <c r="L531" s="45"/>
      <c r="M531" s="243"/>
      <c r="N531" s="244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170</v>
      </c>
      <c r="AU531" s="18" t="s">
        <v>91</v>
      </c>
    </row>
    <row r="532" s="13" customFormat="1">
      <c r="A532" s="13"/>
      <c r="B532" s="248"/>
      <c r="C532" s="249"/>
      <c r="D532" s="240" t="s">
        <v>181</v>
      </c>
      <c r="E532" s="250" t="s">
        <v>1</v>
      </c>
      <c r="F532" s="251" t="s">
        <v>518</v>
      </c>
      <c r="G532" s="249"/>
      <c r="H532" s="250" t="s">
        <v>1</v>
      </c>
      <c r="I532" s="252"/>
      <c r="J532" s="249"/>
      <c r="K532" s="249"/>
      <c r="L532" s="253"/>
      <c r="M532" s="254"/>
      <c r="N532" s="255"/>
      <c r="O532" s="255"/>
      <c r="P532" s="255"/>
      <c r="Q532" s="255"/>
      <c r="R532" s="255"/>
      <c r="S532" s="255"/>
      <c r="T532" s="25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7" t="s">
        <v>181</v>
      </c>
      <c r="AU532" s="257" t="s">
        <v>91</v>
      </c>
      <c r="AV532" s="13" t="s">
        <v>89</v>
      </c>
      <c r="AW532" s="13" t="s">
        <v>38</v>
      </c>
      <c r="AX532" s="13" t="s">
        <v>82</v>
      </c>
      <c r="AY532" s="257" t="s">
        <v>162</v>
      </c>
    </row>
    <row r="533" s="13" customFormat="1">
      <c r="A533" s="13"/>
      <c r="B533" s="248"/>
      <c r="C533" s="249"/>
      <c r="D533" s="240" t="s">
        <v>181</v>
      </c>
      <c r="E533" s="250" t="s">
        <v>1</v>
      </c>
      <c r="F533" s="251" t="s">
        <v>639</v>
      </c>
      <c r="G533" s="249"/>
      <c r="H533" s="250" t="s">
        <v>1</v>
      </c>
      <c r="I533" s="252"/>
      <c r="J533" s="249"/>
      <c r="K533" s="249"/>
      <c r="L533" s="253"/>
      <c r="M533" s="254"/>
      <c r="N533" s="255"/>
      <c r="O533" s="255"/>
      <c r="P533" s="255"/>
      <c r="Q533" s="255"/>
      <c r="R533" s="255"/>
      <c r="S533" s="255"/>
      <c r="T533" s="25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7" t="s">
        <v>181</v>
      </c>
      <c r="AU533" s="257" t="s">
        <v>91</v>
      </c>
      <c r="AV533" s="13" t="s">
        <v>89</v>
      </c>
      <c r="AW533" s="13" t="s">
        <v>38</v>
      </c>
      <c r="AX533" s="13" t="s">
        <v>82</v>
      </c>
      <c r="AY533" s="257" t="s">
        <v>162</v>
      </c>
    </row>
    <row r="534" s="14" customFormat="1">
      <c r="A534" s="14"/>
      <c r="B534" s="258"/>
      <c r="C534" s="259"/>
      <c r="D534" s="240" t="s">
        <v>181</v>
      </c>
      <c r="E534" s="260" t="s">
        <v>1</v>
      </c>
      <c r="F534" s="261" t="s">
        <v>1257</v>
      </c>
      <c r="G534" s="259"/>
      <c r="H534" s="262">
        <v>437.29000000000002</v>
      </c>
      <c r="I534" s="263"/>
      <c r="J534" s="259"/>
      <c r="K534" s="259"/>
      <c r="L534" s="264"/>
      <c r="M534" s="265"/>
      <c r="N534" s="266"/>
      <c r="O534" s="266"/>
      <c r="P534" s="266"/>
      <c r="Q534" s="266"/>
      <c r="R534" s="266"/>
      <c r="S534" s="266"/>
      <c r="T534" s="267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8" t="s">
        <v>181</v>
      </c>
      <c r="AU534" s="268" t="s">
        <v>91</v>
      </c>
      <c r="AV534" s="14" t="s">
        <v>91</v>
      </c>
      <c r="AW534" s="14" t="s">
        <v>38</v>
      </c>
      <c r="AX534" s="14" t="s">
        <v>89</v>
      </c>
      <c r="AY534" s="268" t="s">
        <v>162</v>
      </c>
    </row>
    <row r="535" s="2" customFormat="1" ht="16.5" customHeight="1">
      <c r="A535" s="39"/>
      <c r="B535" s="40"/>
      <c r="C535" s="227" t="s">
        <v>692</v>
      </c>
      <c r="D535" s="227" t="s">
        <v>164</v>
      </c>
      <c r="E535" s="228" t="s">
        <v>642</v>
      </c>
      <c r="F535" s="229" t="s">
        <v>643</v>
      </c>
      <c r="G535" s="230" t="s">
        <v>263</v>
      </c>
      <c r="H535" s="231">
        <v>172.74199999999999</v>
      </c>
      <c r="I535" s="232"/>
      <c r="J535" s="233">
        <f>ROUND(I535*H535,2)</f>
        <v>0</v>
      </c>
      <c r="K535" s="229" t="s">
        <v>174</v>
      </c>
      <c r="L535" s="45"/>
      <c r="M535" s="234" t="s">
        <v>1</v>
      </c>
      <c r="N535" s="235" t="s">
        <v>47</v>
      </c>
      <c r="O535" s="92"/>
      <c r="P535" s="236">
        <f>O535*H535</f>
        <v>0</v>
      </c>
      <c r="Q535" s="236">
        <v>0.00044999999999999999</v>
      </c>
      <c r="R535" s="236">
        <f>Q535*H535</f>
        <v>0.077733899999999995</v>
      </c>
      <c r="S535" s="236">
        <v>0</v>
      </c>
      <c r="T535" s="23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38" t="s">
        <v>293</v>
      </c>
      <c r="AT535" s="238" t="s">
        <v>164</v>
      </c>
      <c r="AU535" s="238" t="s">
        <v>91</v>
      </c>
      <c r="AY535" s="18" t="s">
        <v>162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8" t="s">
        <v>89</v>
      </c>
      <c r="BK535" s="239">
        <f>ROUND(I535*H535,2)</f>
        <v>0</v>
      </c>
      <c r="BL535" s="18" t="s">
        <v>293</v>
      </c>
      <c r="BM535" s="238" t="s">
        <v>1258</v>
      </c>
    </row>
    <row r="536" s="2" customFormat="1">
      <c r="A536" s="39"/>
      <c r="B536" s="40"/>
      <c r="C536" s="41"/>
      <c r="D536" s="240" t="s">
        <v>170</v>
      </c>
      <c r="E536" s="41"/>
      <c r="F536" s="241" t="s">
        <v>645</v>
      </c>
      <c r="G536" s="41"/>
      <c r="H536" s="41"/>
      <c r="I536" s="242"/>
      <c r="J536" s="41"/>
      <c r="K536" s="41"/>
      <c r="L536" s="45"/>
      <c r="M536" s="243"/>
      <c r="N536" s="244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170</v>
      </c>
      <c r="AU536" s="18" t="s">
        <v>91</v>
      </c>
    </row>
    <row r="537" s="2" customFormat="1">
      <c r="A537" s="39"/>
      <c r="B537" s="40"/>
      <c r="C537" s="41"/>
      <c r="D537" s="245" t="s">
        <v>177</v>
      </c>
      <c r="E537" s="41"/>
      <c r="F537" s="246" t="s">
        <v>646</v>
      </c>
      <c r="G537" s="41"/>
      <c r="H537" s="41"/>
      <c r="I537" s="242"/>
      <c r="J537" s="41"/>
      <c r="K537" s="41"/>
      <c r="L537" s="45"/>
      <c r="M537" s="243"/>
      <c r="N537" s="244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177</v>
      </c>
      <c r="AU537" s="18" t="s">
        <v>91</v>
      </c>
    </row>
    <row r="538" s="13" customFormat="1">
      <c r="A538" s="13"/>
      <c r="B538" s="248"/>
      <c r="C538" s="249"/>
      <c r="D538" s="240" t="s">
        <v>181</v>
      </c>
      <c r="E538" s="250" t="s">
        <v>1</v>
      </c>
      <c r="F538" s="251" t="s">
        <v>518</v>
      </c>
      <c r="G538" s="249"/>
      <c r="H538" s="250" t="s">
        <v>1</v>
      </c>
      <c r="I538" s="252"/>
      <c r="J538" s="249"/>
      <c r="K538" s="249"/>
      <c r="L538" s="253"/>
      <c r="M538" s="254"/>
      <c r="N538" s="255"/>
      <c r="O538" s="255"/>
      <c r="P538" s="255"/>
      <c r="Q538" s="255"/>
      <c r="R538" s="255"/>
      <c r="S538" s="255"/>
      <c r="T538" s="256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7" t="s">
        <v>181</v>
      </c>
      <c r="AU538" s="257" t="s">
        <v>91</v>
      </c>
      <c r="AV538" s="13" t="s">
        <v>89</v>
      </c>
      <c r="AW538" s="13" t="s">
        <v>38</v>
      </c>
      <c r="AX538" s="13" t="s">
        <v>82</v>
      </c>
      <c r="AY538" s="257" t="s">
        <v>162</v>
      </c>
    </row>
    <row r="539" s="13" customFormat="1">
      <c r="A539" s="13"/>
      <c r="B539" s="248"/>
      <c r="C539" s="249"/>
      <c r="D539" s="240" t="s">
        <v>181</v>
      </c>
      <c r="E539" s="250" t="s">
        <v>1</v>
      </c>
      <c r="F539" s="251" t="s">
        <v>647</v>
      </c>
      <c r="G539" s="249"/>
      <c r="H539" s="250" t="s">
        <v>1</v>
      </c>
      <c r="I539" s="252"/>
      <c r="J539" s="249"/>
      <c r="K539" s="249"/>
      <c r="L539" s="253"/>
      <c r="M539" s="254"/>
      <c r="N539" s="255"/>
      <c r="O539" s="255"/>
      <c r="P539" s="255"/>
      <c r="Q539" s="255"/>
      <c r="R539" s="255"/>
      <c r="S539" s="255"/>
      <c r="T539" s="25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7" t="s">
        <v>181</v>
      </c>
      <c r="AU539" s="257" t="s">
        <v>91</v>
      </c>
      <c r="AV539" s="13" t="s">
        <v>89</v>
      </c>
      <c r="AW539" s="13" t="s">
        <v>38</v>
      </c>
      <c r="AX539" s="13" t="s">
        <v>82</v>
      </c>
      <c r="AY539" s="257" t="s">
        <v>162</v>
      </c>
    </row>
    <row r="540" s="14" customFormat="1">
      <c r="A540" s="14"/>
      <c r="B540" s="258"/>
      <c r="C540" s="259"/>
      <c r="D540" s="240" t="s">
        <v>181</v>
      </c>
      <c r="E540" s="260" t="s">
        <v>1</v>
      </c>
      <c r="F540" s="261" t="s">
        <v>1259</v>
      </c>
      <c r="G540" s="259"/>
      <c r="H540" s="262">
        <v>172.74199999999999</v>
      </c>
      <c r="I540" s="263"/>
      <c r="J540" s="259"/>
      <c r="K540" s="259"/>
      <c r="L540" s="264"/>
      <c r="M540" s="265"/>
      <c r="N540" s="266"/>
      <c r="O540" s="266"/>
      <c r="P540" s="266"/>
      <c r="Q540" s="266"/>
      <c r="R540" s="266"/>
      <c r="S540" s="266"/>
      <c r="T540" s="267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8" t="s">
        <v>181</v>
      </c>
      <c r="AU540" s="268" t="s">
        <v>91</v>
      </c>
      <c r="AV540" s="14" t="s">
        <v>91</v>
      </c>
      <c r="AW540" s="14" t="s">
        <v>38</v>
      </c>
      <c r="AX540" s="14" t="s">
        <v>89</v>
      </c>
      <c r="AY540" s="268" t="s">
        <v>162</v>
      </c>
    </row>
    <row r="541" s="2" customFormat="1" ht="16.5" customHeight="1">
      <c r="A541" s="39"/>
      <c r="B541" s="40"/>
      <c r="C541" s="280" t="s">
        <v>699</v>
      </c>
      <c r="D541" s="280" t="s">
        <v>210</v>
      </c>
      <c r="E541" s="281" t="s">
        <v>650</v>
      </c>
      <c r="F541" s="282" t="s">
        <v>651</v>
      </c>
      <c r="G541" s="283" t="s">
        <v>263</v>
      </c>
      <c r="H541" s="284">
        <v>207.28999999999999</v>
      </c>
      <c r="I541" s="285"/>
      <c r="J541" s="286">
        <f>ROUND(I541*H541,2)</f>
        <v>0</v>
      </c>
      <c r="K541" s="282" t="s">
        <v>1</v>
      </c>
      <c r="L541" s="287"/>
      <c r="M541" s="288" t="s">
        <v>1</v>
      </c>
      <c r="N541" s="289" t="s">
        <v>47</v>
      </c>
      <c r="O541" s="92"/>
      <c r="P541" s="236">
        <f>O541*H541</f>
        <v>0</v>
      </c>
      <c r="Q541" s="236">
        <v>0.0047000000000000002</v>
      </c>
      <c r="R541" s="236">
        <f>Q541*H541</f>
        <v>0.97426299999999999</v>
      </c>
      <c r="S541" s="236">
        <v>0</v>
      </c>
      <c r="T541" s="23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8" t="s">
        <v>443</v>
      </c>
      <c r="AT541" s="238" t="s">
        <v>210</v>
      </c>
      <c r="AU541" s="238" t="s">
        <v>91</v>
      </c>
      <c r="AY541" s="18" t="s">
        <v>162</v>
      </c>
      <c r="BE541" s="239">
        <f>IF(N541="základní",J541,0)</f>
        <v>0</v>
      </c>
      <c r="BF541" s="239">
        <f>IF(N541="snížená",J541,0)</f>
        <v>0</v>
      </c>
      <c r="BG541" s="239">
        <f>IF(N541="zákl. přenesená",J541,0)</f>
        <v>0</v>
      </c>
      <c r="BH541" s="239">
        <f>IF(N541="sníž. přenesená",J541,0)</f>
        <v>0</v>
      </c>
      <c r="BI541" s="239">
        <f>IF(N541="nulová",J541,0)</f>
        <v>0</v>
      </c>
      <c r="BJ541" s="18" t="s">
        <v>89</v>
      </c>
      <c r="BK541" s="239">
        <f>ROUND(I541*H541,2)</f>
        <v>0</v>
      </c>
      <c r="BL541" s="18" t="s">
        <v>293</v>
      </c>
      <c r="BM541" s="238" t="s">
        <v>1260</v>
      </c>
    </row>
    <row r="542" s="2" customFormat="1">
      <c r="A542" s="39"/>
      <c r="B542" s="40"/>
      <c r="C542" s="41"/>
      <c r="D542" s="240" t="s">
        <v>170</v>
      </c>
      <c r="E542" s="41"/>
      <c r="F542" s="241" t="s">
        <v>651</v>
      </c>
      <c r="G542" s="41"/>
      <c r="H542" s="41"/>
      <c r="I542" s="242"/>
      <c r="J542" s="41"/>
      <c r="K542" s="41"/>
      <c r="L542" s="45"/>
      <c r="M542" s="243"/>
      <c r="N542" s="24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170</v>
      </c>
      <c r="AU542" s="18" t="s">
        <v>91</v>
      </c>
    </row>
    <row r="543" s="2" customFormat="1">
      <c r="A543" s="39"/>
      <c r="B543" s="40"/>
      <c r="C543" s="41"/>
      <c r="D543" s="240" t="s">
        <v>179</v>
      </c>
      <c r="E543" s="41"/>
      <c r="F543" s="247" t="s">
        <v>653</v>
      </c>
      <c r="G543" s="41"/>
      <c r="H543" s="41"/>
      <c r="I543" s="242"/>
      <c r="J543" s="41"/>
      <c r="K543" s="41"/>
      <c r="L543" s="45"/>
      <c r="M543" s="243"/>
      <c r="N543" s="244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179</v>
      </c>
      <c r="AU543" s="18" t="s">
        <v>91</v>
      </c>
    </row>
    <row r="544" s="13" customFormat="1">
      <c r="A544" s="13"/>
      <c r="B544" s="248"/>
      <c r="C544" s="249"/>
      <c r="D544" s="240" t="s">
        <v>181</v>
      </c>
      <c r="E544" s="250" t="s">
        <v>1</v>
      </c>
      <c r="F544" s="251" t="s">
        <v>518</v>
      </c>
      <c r="G544" s="249"/>
      <c r="H544" s="250" t="s">
        <v>1</v>
      </c>
      <c r="I544" s="252"/>
      <c r="J544" s="249"/>
      <c r="K544" s="249"/>
      <c r="L544" s="253"/>
      <c r="M544" s="254"/>
      <c r="N544" s="255"/>
      <c r="O544" s="255"/>
      <c r="P544" s="255"/>
      <c r="Q544" s="255"/>
      <c r="R544" s="255"/>
      <c r="S544" s="255"/>
      <c r="T544" s="25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7" t="s">
        <v>181</v>
      </c>
      <c r="AU544" s="257" t="s">
        <v>91</v>
      </c>
      <c r="AV544" s="13" t="s">
        <v>89</v>
      </c>
      <c r="AW544" s="13" t="s">
        <v>38</v>
      </c>
      <c r="AX544" s="13" t="s">
        <v>82</v>
      </c>
      <c r="AY544" s="257" t="s">
        <v>162</v>
      </c>
    </row>
    <row r="545" s="13" customFormat="1">
      <c r="A545" s="13"/>
      <c r="B545" s="248"/>
      <c r="C545" s="249"/>
      <c r="D545" s="240" t="s">
        <v>181</v>
      </c>
      <c r="E545" s="250" t="s">
        <v>1</v>
      </c>
      <c r="F545" s="251" t="s">
        <v>1261</v>
      </c>
      <c r="G545" s="249"/>
      <c r="H545" s="250" t="s">
        <v>1</v>
      </c>
      <c r="I545" s="252"/>
      <c r="J545" s="249"/>
      <c r="K545" s="249"/>
      <c r="L545" s="253"/>
      <c r="M545" s="254"/>
      <c r="N545" s="255"/>
      <c r="O545" s="255"/>
      <c r="P545" s="255"/>
      <c r="Q545" s="255"/>
      <c r="R545" s="255"/>
      <c r="S545" s="255"/>
      <c r="T545" s="25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7" t="s">
        <v>181</v>
      </c>
      <c r="AU545" s="257" t="s">
        <v>91</v>
      </c>
      <c r="AV545" s="13" t="s">
        <v>89</v>
      </c>
      <c r="AW545" s="13" t="s">
        <v>38</v>
      </c>
      <c r="AX545" s="13" t="s">
        <v>82</v>
      </c>
      <c r="AY545" s="257" t="s">
        <v>162</v>
      </c>
    </row>
    <row r="546" s="14" customFormat="1">
      <c r="A546" s="14"/>
      <c r="B546" s="258"/>
      <c r="C546" s="259"/>
      <c r="D546" s="240" t="s">
        <v>181</v>
      </c>
      <c r="E546" s="260" t="s">
        <v>1</v>
      </c>
      <c r="F546" s="261" t="s">
        <v>1262</v>
      </c>
      <c r="G546" s="259"/>
      <c r="H546" s="262">
        <v>207.28999999999999</v>
      </c>
      <c r="I546" s="263"/>
      <c r="J546" s="259"/>
      <c r="K546" s="259"/>
      <c r="L546" s="264"/>
      <c r="M546" s="265"/>
      <c r="N546" s="266"/>
      <c r="O546" s="266"/>
      <c r="P546" s="266"/>
      <c r="Q546" s="266"/>
      <c r="R546" s="266"/>
      <c r="S546" s="266"/>
      <c r="T546" s="267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8" t="s">
        <v>181</v>
      </c>
      <c r="AU546" s="268" t="s">
        <v>91</v>
      </c>
      <c r="AV546" s="14" t="s">
        <v>91</v>
      </c>
      <c r="AW546" s="14" t="s">
        <v>38</v>
      </c>
      <c r="AX546" s="14" t="s">
        <v>89</v>
      </c>
      <c r="AY546" s="268" t="s">
        <v>162</v>
      </c>
    </row>
    <row r="547" s="2" customFormat="1" ht="16.5" customHeight="1">
      <c r="A547" s="39"/>
      <c r="B547" s="40"/>
      <c r="C547" s="227" t="s">
        <v>705</v>
      </c>
      <c r="D547" s="227" t="s">
        <v>164</v>
      </c>
      <c r="E547" s="228" t="s">
        <v>657</v>
      </c>
      <c r="F547" s="229" t="s">
        <v>658</v>
      </c>
      <c r="G547" s="230" t="s">
        <v>240</v>
      </c>
      <c r="H547" s="231">
        <v>1.1419999999999999</v>
      </c>
      <c r="I547" s="232"/>
      <c r="J547" s="233">
        <f>ROUND(I547*H547,2)</f>
        <v>0</v>
      </c>
      <c r="K547" s="229" t="s">
        <v>174</v>
      </c>
      <c r="L547" s="45"/>
      <c r="M547" s="234" t="s">
        <v>1</v>
      </c>
      <c r="N547" s="235" t="s">
        <v>47</v>
      </c>
      <c r="O547" s="92"/>
      <c r="P547" s="236">
        <f>O547*H547</f>
        <v>0</v>
      </c>
      <c r="Q547" s="236">
        <v>0</v>
      </c>
      <c r="R547" s="236">
        <f>Q547*H547</f>
        <v>0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293</v>
      </c>
      <c r="AT547" s="238" t="s">
        <v>164</v>
      </c>
      <c r="AU547" s="238" t="s">
        <v>91</v>
      </c>
      <c r="AY547" s="18" t="s">
        <v>162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89</v>
      </c>
      <c r="BK547" s="239">
        <f>ROUND(I547*H547,2)</f>
        <v>0</v>
      </c>
      <c r="BL547" s="18" t="s">
        <v>293</v>
      </c>
      <c r="BM547" s="238" t="s">
        <v>1263</v>
      </c>
    </row>
    <row r="548" s="2" customFormat="1">
      <c r="A548" s="39"/>
      <c r="B548" s="40"/>
      <c r="C548" s="41"/>
      <c r="D548" s="240" t="s">
        <v>170</v>
      </c>
      <c r="E548" s="41"/>
      <c r="F548" s="241" t="s">
        <v>660</v>
      </c>
      <c r="G548" s="41"/>
      <c r="H548" s="41"/>
      <c r="I548" s="242"/>
      <c r="J548" s="41"/>
      <c r="K548" s="41"/>
      <c r="L548" s="45"/>
      <c r="M548" s="243"/>
      <c r="N548" s="244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170</v>
      </c>
      <c r="AU548" s="18" t="s">
        <v>91</v>
      </c>
    </row>
    <row r="549" s="2" customFormat="1">
      <c r="A549" s="39"/>
      <c r="B549" s="40"/>
      <c r="C549" s="41"/>
      <c r="D549" s="245" t="s">
        <v>177</v>
      </c>
      <c r="E549" s="41"/>
      <c r="F549" s="246" t="s">
        <v>661</v>
      </c>
      <c r="G549" s="41"/>
      <c r="H549" s="41"/>
      <c r="I549" s="242"/>
      <c r="J549" s="41"/>
      <c r="K549" s="41"/>
      <c r="L549" s="45"/>
      <c r="M549" s="243"/>
      <c r="N549" s="244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177</v>
      </c>
      <c r="AU549" s="18" t="s">
        <v>91</v>
      </c>
    </row>
    <row r="550" s="12" customFormat="1" ht="22.8" customHeight="1">
      <c r="A550" s="12"/>
      <c r="B550" s="211"/>
      <c r="C550" s="212"/>
      <c r="D550" s="213" t="s">
        <v>81</v>
      </c>
      <c r="E550" s="225" t="s">
        <v>662</v>
      </c>
      <c r="F550" s="225" t="s">
        <v>663</v>
      </c>
      <c r="G550" s="212"/>
      <c r="H550" s="212"/>
      <c r="I550" s="215"/>
      <c r="J550" s="226">
        <f>BK550</f>
        <v>0</v>
      </c>
      <c r="K550" s="212"/>
      <c r="L550" s="217"/>
      <c r="M550" s="218"/>
      <c r="N550" s="219"/>
      <c r="O550" s="219"/>
      <c r="P550" s="220">
        <f>SUM(P551:P589)</f>
        <v>0</v>
      </c>
      <c r="Q550" s="219"/>
      <c r="R550" s="220">
        <f>SUM(R551:R589)</f>
        <v>1.1819500000000001</v>
      </c>
      <c r="S550" s="219"/>
      <c r="T550" s="221">
        <f>SUM(T551:T589)</f>
        <v>0.73441999999999996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22" t="s">
        <v>91</v>
      </c>
      <c r="AT550" s="223" t="s">
        <v>81</v>
      </c>
      <c r="AU550" s="223" t="s">
        <v>89</v>
      </c>
      <c r="AY550" s="222" t="s">
        <v>162</v>
      </c>
      <c r="BK550" s="224">
        <f>SUM(BK551:BK589)</f>
        <v>0</v>
      </c>
    </row>
    <row r="551" s="2" customFormat="1" ht="16.5" customHeight="1">
      <c r="A551" s="39"/>
      <c r="B551" s="40"/>
      <c r="C551" s="227" t="s">
        <v>710</v>
      </c>
      <c r="D551" s="227" t="s">
        <v>164</v>
      </c>
      <c r="E551" s="228" t="s">
        <v>685</v>
      </c>
      <c r="F551" s="229" t="s">
        <v>686</v>
      </c>
      <c r="G551" s="230" t="s">
        <v>263</v>
      </c>
      <c r="H551" s="231">
        <v>40.801000000000002</v>
      </c>
      <c r="I551" s="232"/>
      <c r="J551" s="233">
        <f>ROUND(I551*H551,2)</f>
        <v>0</v>
      </c>
      <c r="K551" s="229" t="s">
        <v>174</v>
      </c>
      <c r="L551" s="45"/>
      <c r="M551" s="234" t="s">
        <v>1</v>
      </c>
      <c r="N551" s="235" t="s">
        <v>47</v>
      </c>
      <c r="O551" s="92"/>
      <c r="P551" s="236">
        <f>O551*H551</f>
        <v>0</v>
      </c>
      <c r="Q551" s="236">
        <v>0</v>
      </c>
      <c r="R551" s="236">
        <f>Q551*H551</f>
        <v>0</v>
      </c>
      <c r="S551" s="236">
        <v>0</v>
      </c>
      <c r="T551" s="237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8" t="s">
        <v>293</v>
      </c>
      <c r="AT551" s="238" t="s">
        <v>164</v>
      </c>
      <c r="AU551" s="238" t="s">
        <v>91</v>
      </c>
      <c r="AY551" s="18" t="s">
        <v>162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8" t="s">
        <v>89</v>
      </c>
      <c r="BK551" s="239">
        <f>ROUND(I551*H551,2)</f>
        <v>0</v>
      </c>
      <c r="BL551" s="18" t="s">
        <v>293</v>
      </c>
      <c r="BM551" s="238" t="s">
        <v>1264</v>
      </c>
    </row>
    <row r="552" s="2" customFormat="1">
      <c r="A552" s="39"/>
      <c r="B552" s="40"/>
      <c r="C552" s="41"/>
      <c r="D552" s="240" t="s">
        <v>170</v>
      </c>
      <c r="E552" s="41"/>
      <c r="F552" s="241" t="s">
        <v>688</v>
      </c>
      <c r="G552" s="41"/>
      <c r="H552" s="41"/>
      <c r="I552" s="242"/>
      <c r="J552" s="41"/>
      <c r="K552" s="41"/>
      <c r="L552" s="45"/>
      <c r="M552" s="243"/>
      <c r="N552" s="244"/>
      <c r="O552" s="92"/>
      <c r="P552" s="92"/>
      <c r="Q552" s="92"/>
      <c r="R552" s="92"/>
      <c r="S552" s="92"/>
      <c r="T552" s="93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170</v>
      </c>
      <c r="AU552" s="18" t="s">
        <v>91</v>
      </c>
    </row>
    <row r="553" s="2" customFormat="1">
      <c r="A553" s="39"/>
      <c r="B553" s="40"/>
      <c r="C553" s="41"/>
      <c r="D553" s="245" t="s">
        <v>177</v>
      </c>
      <c r="E553" s="41"/>
      <c r="F553" s="246" t="s">
        <v>689</v>
      </c>
      <c r="G553" s="41"/>
      <c r="H553" s="41"/>
      <c r="I553" s="242"/>
      <c r="J553" s="41"/>
      <c r="K553" s="41"/>
      <c r="L553" s="45"/>
      <c r="M553" s="243"/>
      <c r="N553" s="244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177</v>
      </c>
      <c r="AU553" s="18" t="s">
        <v>91</v>
      </c>
    </row>
    <row r="554" s="13" customFormat="1">
      <c r="A554" s="13"/>
      <c r="B554" s="248"/>
      <c r="C554" s="249"/>
      <c r="D554" s="240" t="s">
        <v>181</v>
      </c>
      <c r="E554" s="250" t="s">
        <v>1</v>
      </c>
      <c r="F554" s="251" t="s">
        <v>690</v>
      </c>
      <c r="G554" s="249"/>
      <c r="H554" s="250" t="s">
        <v>1</v>
      </c>
      <c r="I554" s="252"/>
      <c r="J554" s="249"/>
      <c r="K554" s="249"/>
      <c r="L554" s="253"/>
      <c r="M554" s="254"/>
      <c r="N554" s="255"/>
      <c r="O554" s="255"/>
      <c r="P554" s="255"/>
      <c r="Q554" s="255"/>
      <c r="R554" s="255"/>
      <c r="S554" s="255"/>
      <c r="T554" s="25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7" t="s">
        <v>181</v>
      </c>
      <c r="AU554" s="257" t="s">
        <v>91</v>
      </c>
      <c r="AV554" s="13" t="s">
        <v>89</v>
      </c>
      <c r="AW554" s="13" t="s">
        <v>38</v>
      </c>
      <c r="AX554" s="13" t="s">
        <v>82</v>
      </c>
      <c r="AY554" s="257" t="s">
        <v>162</v>
      </c>
    </row>
    <row r="555" s="13" customFormat="1">
      <c r="A555" s="13"/>
      <c r="B555" s="248"/>
      <c r="C555" s="249"/>
      <c r="D555" s="240" t="s">
        <v>181</v>
      </c>
      <c r="E555" s="250" t="s">
        <v>1</v>
      </c>
      <c r="F555" s="251" t="s">
        <v>691</v>
      </c>
      <c r="G555" s="249"/>
      <c r="H555" s="250" t="s">
        <v>1</v>
      </c>
      <c r="I555" s="252"/>
      <c r="J555" s="249"/>
      <c r="K555" s="249"/>
      <c r="L555" s="253"/>
      <c r="M555" s="254"/>
      <c r="N555" s="255"/>
      <c r="O555" s="255"/>
      <c r="P555" s="255"/>
      <c r="Q555" s="255"/>
      <c r="R555" s="255"/>
      <c r="S555" s="255"/>
      <c r="T555" s="25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7" t="s">
        <v>181</v>
      </c>
      <c r="AU555" s="257" t="s">
        <v>91</v>
      </c>
      <c r="AV555" s="13" t="s">
        <v>89</v>
      </c>
      <c r="AW555" s="13" t="s">
        <v>38</v>
      </c>
      <c r="AX555" s="13" t="s">
        <v>82</v>
      </c>
      <c r="AY555" s="257" t="s">
        <v>162</v>
      </c>
    </row>
    <row r="556" s="14" customFormat="1">
      <c r="A556" s="14"/>
      <c r="B556" s="258"/>
      <c r="C556" s="259"/>
      <c r="D556" s="240" t="s">
        <v>181</v>
      </c>
      <c r="E556" s="260" t="s">
        <v>1</v>
      </c>
      <c r="F556" s="261" t="s">
        <v>1265</v>
      </c>
      <c r="G556" s="259"/>
      <c r="H556" s="262">
        <v>32.640000000000001</v>
      </c>
      <c r="I556" s="263"/>
      <c r="J556" s="259"/>
      <c r="K556" s="259"/>
      <c r="L556" s="264"/>
      <c r="M556" s="265"/>
      <c r="N556" s="266"/>
      <c r="O556" s="266"/>
      <c r="P556" s="266"/>
      <c r="Q556" s="266"/>
      <c r="R556" s="266"/>
      <c r="S556" s="266"/>
      <c r="T556" s="267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8" t="s">
        <v>181</v>
      </c>
      <c r="AU556" s="268" t="s">
        <v>91</v>
      </c>
      <c r="AV556" s="14" t="s">
        <v>91</v>
      </c>
      <c r="AW556" s="14" t="s">
        <v>38</v>
      </c>
      <c r="AX556" s="14" t="s">
        <v>82</v>
      </c>
      <c r="AY556" s="268" t="s">
        <v>162</v>
      </c>
    </row>
    <row r="557" s="14" customFormat="1">
      <c r="A557" s="14"/>
      <c r="B557" s="258"/>
      <c r="C557" s="259"/>
      <c r="D557" s="240" t="s">
        <v>181</v>
      </c>
      <c r="E557" s="260" t="s">
        <v>1</v>
      </c>
      <c r="F557" s="261" t="s">
        <v>1266</v>
      </c>
      <c r="G557" s="259"/>
      <c r="H557" s="262">
        <v>7.2960000000000003</v>
      </c>
      <c r="I557" s="263"/>
      <c r="J557" s="259"/>
      <c r="K557" s="259"/>
      <c r="L557" s="264"/>
      <c r="M557" s="265"/>
      <c r="N557" s="266"/>
      <c r="O557" s="266"/>
      <c r="P557" s="266"/>
      <c r="Q557" s="266"/>
      <c r="R557" s="266"/>
      <c r="S557" s="266"/>
      <c r="T557" s="26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8" t="s">
        <v>181</v>
      </c>
      <c r="AU557" s="268" t="s">
        <v>91</v>
      </c>
      <c r="AV557" s="14" t="s">
        <v>91</v>
      </c>
      <c r="AW557" s="14" t="s">
        <v>38</v>
      </c>
      <c r="AX557" s="14" t="s">
        <v>82</v>
      </c>
      <c r="AY557" s="268" t="s">
        <v>162</v>
      </c>
    </row>
    <row r="558" s="14" customFormat="1">
      <c r="A558" s="14"/>
      <c r="B558" s="258"/>
      <c r="C558" s="259"/>
      <c r="D558" s="240" t="s">
        <v>181</v>
      </c>
      <c r="E558" s="260" t="s">
        <v>1</v>
      </c>
      <c r="F558" s="261" t="s">
        <v>1267</v>
      </c>
      <c r="G558" s="259"/>
      <c r="H558" s="262">
        <v>0.86499999999999999</v>
      </c>
      <c r="I558" s="263"/>
      <c r="J558" s="259"/>
      <c r="K558" s="259"/>
      <c r="L558" s="264"/>
      <c r="M558" s="265"/>
      <c r="N558" s="266"/>
      <c r="O558" s="266"/>
      <c r="P558" s="266"/>
      <c r="Q558" s="266"/>
      <c r="R558" s="266"/>
      <c r="S558" s="266"/>
      <c r="T558" s="267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8" t="s">
        <v>181</v>
      </c>
      <c r="AU558" s="268" t="s">
        <v>91</v>
      </c>
      <c r="AV558" s="14" t="s">
        <v>91</v>
      </c>
      <c r="AW558" s="14" t="s">
        <v>38</v>
      </c>
      <c r="AX558" s="14" t="s">
        <v>82</v>
      </c>
      <c r="AY558" s="268" t="s">
        <v>162</v>
      </c>
    </row>
    <row r="559" s="15" customFormat="1">
      <c r="A559" s="15"/>
      <c r="B559" s="269"/>
      <c r="C559" s="270"/>
      <c r="D559" s="240" t="s">
        <v>181</v>
      </c>
      <c r="E559" s="271" t="s">
        <v>1</v>
      </c>
      <c r="F559" s="272" t="s">
        <v>186</v>
      </c>
      <c r="G559" s="270"/>
      <c r="H559" s="273">
        <v>40.801000000000002</v>
      </c>
      <c r="I559" s="274"/>
      <c r="J559" s="270"/>
      <c r="K559" s="270"/>
      <c r="L559" s="275"/>
      <c r="M559" s="276"/>
      <c r="N559" s="277"/>
      <c r="O559" s="277"/>
      <c r="P559" s="277"/>
      <c r="Q559" s="277"/>
      <c r="R559" s="277"/>
      <c r="S559" s="277"/>
      <c r="T559" s="278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9" t="s">
        <v>181</v>
      </c>
      <c r="AU559" s="279" t="s">
        <v>91</v>
      </c>
      <c r="AV559" s="15" t="s">
        <v>168</v>
      </c>
      <c r="AW559" s="15" t="s">
        <v>38</v>
      </c>
      <c r="AX559" s="15" t="s">
        <v>89</v>
      </c>
      <c r="AY559" s="279" t="s">
        <v>162</v>
      </c>
    </row>
    <row r="560" s="2" customFormat="1" ht="16.5" customHeight="1">
      <c r="A560" s="39"/>
      <c r="B560" s="40"/>
      <c r="C560" s="280" t="s">
        <v>717</v>
      </c>
      <c r="D560" s="280" t="s">
        <v>210</v>
      </c>
      <c r="E560" s="281" t="s">
        <v>693</v>
      </c>
      <c r="F560" s="282" t="s">
        <v>694</v>
      </c>
      <c r="G560" s="283" t="s">
        <v>173</v>
      </c>
      <c r="H560" s="284">
        <v>1.4359999999999999</v>
      </c>
      <c r="I560" s="285"/>
      <c r="J560" s="286">
        <f>ROUND(I560*H560,2)</f>
        <v>0</v>
      </c>
      <c r="K560" s="282" t="s">
        <v>174</v>
      </c>
      <c r="L560" s="287"/>
      <c r="M560" s="288" t="s">
        <v>1</v>
      </c>
      <c r="N560" s="289" t="s">
        <v>47</v>
      </c>
      <c r="O560" s="92"/>
      <c r="P560" s="236">
        <f>O560*H560</f>
        <v>0</v>
      </c>
      <c r="Q560" s="236">
        <v>0.55000000000000004</v>
      </c>
      <c r="R560" s="236">
        <f>Q560*H560</f>
        <v>0.78980000000000006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443</v>
      </c>
      <c r="AT560" s="238" t="s">
        <v>210</v>
      </c>
      <c r="AU560" s="238" t="s">
        <v>91</v>
      </c>
      <c r="AY560" s="18" t="s">
        <v>162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89</v>
      </c>
      <c r="BK560" s="239">
        <f>ROUND(I560*H560,2)</f>
        <v>0</v>
      </c>
      <c r="BL560" s="18" t="s">
        <v>293</v>
      </c>
      <c r="BM560" s="238" t="s">
        <v>1268</v>
      </c>
    </row>
    <row r="561" s="2" customFormat="1">
      <c r="A561" s="39"/>
      <c r="B561" s="40"/>
      <c r="C561" s="41"/>
      <c r="D561" s="240" t="s">
        <v>170</v>
      </c>
      <c r="E561" s="41"/>
      <c r="F561" s="241" t="s">
        <v>694</v>
      </c>
      <c r="G561" s="41"/>
      <c r="H561" s="41"/>
      <c r="I561" s="242"/>
      <c r="J561" s="41"/>
      <c r="K561" s="41"/>
      <c r="L561" s="45"/>
      <c r="M561" s="243"/>
      <c r="N561" s="244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170</v>
      </c>
      <c r="AU561" s="18" t="s">
        <v>91</v>
      </c>
    </row>
    <row r="562" s="2" customFormat="1">
      <c r="A562" s="39"/>
      <c r="B562" s="40"/>
      <c r="C562" s="41"/>
      <c r="D562" s="240" t="s">
        <v>179</v>
      </c>
      <c r="E562" s="41"/>
      <c r="F562" s="247" t="s">
        <v>696</v>
      </c>
      <c r="G562" s="41"/>
      <c r="H562" s="41"/>
      <c r="I562" s="242"/>
      <c r="J562" s="41"/>
      <c r="K562" s="41"/>
      <c r="L562" s="45"/>
      <c r="M562" s="243"/>
      <c r="N562" s="244"/>
      <c r="O562" s="92"/>
      <c r="P562" s="92"/>
      <c r="Q562" s="92"/>
      <c r="R562" s="92"/>
      <c r="S562" s="92"/>
      <c r="T562" s="93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179</v>
      </c>
      <c r="AU562" s="18" t="s">
        <v>91</v>
      </c>
    </row>
    <row r="563" s="13" customFormat="1">
      <c r="A563" s="13"/>
      <c r="B563" s="248"/>
      <c r="C563" s="249"/>
      <c r="D563" s="240" t="s">
        <v>181</v>
      </c>
      <c r="E563" s="250" t="s">
        <v>1</v>
      </c>
      <c r="F563" s="251" t="s">
        <v>690</v>
      </c>
      <c r="G563" s="249"/>
      <c r="H563" s="250" t="s">
        <v>1</v>
      </c>
      <c r="I563" s="252"/>
      <c r="J563" s="249"/>
      <c r="K563" s="249"/>
      <c r="L563" s="253"/>
      <c r="M563" s="254"/>
      <c r="N563" s="255"/>
      <c r="O563" s="255"/>
      <c r="P563" s="255"/>
      <c r="Q563" s="255"/>
      <c r="R563" s="255"/>
      <c r="S563" s="255"/>
      <c r="T563" s="25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7" t="s">
        <v>181</v>
      </c>
      <c r="AU563" s="257" t="s">
        <v>91</v>
      </c>
      <c r="AV563" s="13" t="s">
        <v>89</v>
      </c>
      <c r="AW563" s="13" t="s">
        <v>38</v>
      </c>
      <c r="AX563" s="13" t="s">
        <v>82</v>
      </c>
      <c r="AY563" s="257" t="s">
        <v>162</v>
      </c>
    </row>
    <row r="564" s="13" customFormat="1">
      <c r="A564" s="13"/>
      <c r="B564" s="248"/>
      <c r="C564" s="249"/>
      <c r="D564" s="240" t="s">
        <v>181</v>
      </c>
      <c r="E564" s="250" t="s">
        <v>1</v>
      </c>
      <c r="F564" s="251" t="s">
        <v>691</v>
      </c>
      <c r="G564" s="249"/>
      <c r="H564" s="250" t="s">
        <v>1</v>
      </c>
      <c r="I564" s="252"/>
      <c r="J564" s="249"/>
      <c r="K564" s="249"/>
      <c r="L564" s="253"/>
      <c r="M564" s="254"/>
      <c r="N564" s="255"/>
      <c r="O564" s="255"/>
      <c r="P564" s="255"/>
      <c r="Q564" s="255"/>
      <c r="R564" s="255"/>
      <c r="S564" s="255"/>
      <c r="T564" s="25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7" t="s">
        <v>181</v>
      </c>
      <c r="AU564" s="257" t="s">
        <v>91</v>
      </c>
      <c r="AV564" s="13" t="s">
        <v>89</v>
      </c>
      <c r="AW564" s="13" t="s">
        <v>38</v>
      </c>
      <c r="AX564" s="13" t="s">
        <v>82</v>
      </c>
      <c r="AY564" s="257" t="s">
        <v>162</v>
      </c>
    </row>
    <row r="565" s="14" customFormat="1">
      <c r="A565" s="14"/>
      <c r="B565" s="258"/>
      <c r="C565" s="259"/>
      <c r="D565" s="240" t="s">
        <v>181</v>
      </c>
      <c r="E565" s="260" t="s">
        <v>1</v>
      </c>
      <c r="F565" s="261" t="s">
        <v>1269</v>
      </c>
      <c r="G565" s="259"/>
      <c r="H565" s="262">
        <v>1.149</v>
      </c>
      <c r="I565" s="263"/>
      <c r="J565" s="259"/>
      <c r="K565" s="259"/>
      <c r="L565" s="264"/>
      <c r="M565" s="265"/>
      <c r="N565" s="266"/>
      <c r="O565" s="266"/>
      <c r="P565" s="266"/>
      <c r="Q565" s="266"/>
      <c r="R565" s="266"/>
      <c r="S565" s="266"/>
      <c r="T565" s="267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68" t="s">
        <v>181</v>
      </c>
      <c r="AU565" s="268" t="s">
        <v>91</v>
      </c>
      <c r="AV565" s="14" t="s">
        <v>91</v>
      </c>
      <c r="AW565" s="14" t="s">
        <v>38</v>
      </c>
      <c r="AX565" s="14" t="s">
        <v>82</v>
      </c>
      <c r="AY565" s="268" t="s">
        <v>162</v>
      </c>
    </row>
    <row r="566" s="14" customFormat="1">
      <c r="A566" s="14"/>
      <c r="B566" s="258"/>
      <c r="C566" s="259"/>
      <c r="D566" s="240" t="s">
        <v>181</v>
      </c>
      <c r="E566" s="260" t="s">
        <v>1</v>
      </c>
      <c r="F566" s="261" t="s">
        <v>1270</v>
      </c>
      <c r="G566" s="259"/>
      <c r="H566" s="262">
        <v>0.25700000000000001</v>
      </c>
      <c r="I566" s="263"/>
      <c r="J566" s="259"/>
      <c r="K566" s="259"/>
      <c r="L566" s="264"/>
      <c r="M566" s="265"/>
      <c r="N566" s="266"/>
      <c r="O566" s="266"/>
      <c r="P566" s="266"/>
      <c r="Q566" s="266"/>
      <c r="R566" s="266"/>
      <c r="S566" s="266"/>
      <c r="T566" s="26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8" t="s">
        <v>181</v>
      </c>
      <c r="AU566" s="268" t="s">
        <v>91</v>
      </c>
      <c r="AV566" s="14" t="s">
        <v>91</v>
      </c>
      <c r="AW566" s="14" t="s">
        <v>38</v>
      </c>
      <c r="AX566" s="14" t="s">
        <v>82</v>
      </c>
      <c r="AY566" s="268" t="s">
        <v>162</v>
      </c>
    </row>
    <row r="567" s="14" customFormat="1">
      <c r="A567" s="14"/>
      <c r="B567" s="258"/>
      <c r="C567" s="259"/>
      <c r="D567" s="240" t="s">
        <v>181</v>
      </c>
      <c r="E567" s="260" t="s">
        <v>1</v>
      </c>
      <c r="F567" s="261" t="s">
        <v>1271</v>
      </c>
      <c r="G567" s="259"/>
      <c r="H567" s="262">
        <v>0.029999999999999999</v>
      </c>
      <c r="I567" s="263"/>
      <c r="J567" s="259"/>
      <c r="K567" s="259"/>
      <c r="L567" s="264"/>
      <c r="M567" s="265"/>
      <c r="N567" s="266"/>
      <c r="O567" s="266"/>
      <c r="P567" s="266"/>
      <c r="Q567" s="266"/>
      <c r="R567" s="266"/>
      <c r="S567" s="266"/>
      <c r="T567" s="267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8" t="s">
        <v>181</v>
      </c>
      <c r="AU567" s="268" t="s">
        <v>91</v>
      </c>
      <c r="AV567" s="14" t="s">
        <v>91</v>
      </c>
      <c r="AW567" s="14" t="s">
        <v>38</v>
      </c>
      <c r="AX567" s="14" t="s">
        <v>82</v>
      </c>
      <c r="AY567" s="268" t="s">
        <v>162</v>
      </c>
    </row>
    <row r="568" s="15" customFormat="1">
      <c r="A568" s="15"/>
      <c r="B568" s="269"/>
      <c r="C568" s="270"/>
      <c r="D568" s="240" t="s">
        <v>181</v>
      </c>
      <c r="E568" s="271" t="s">
        <v>1</v>
      </c>
      <c r="F568" s="272" t="s">
        <v>186</v>
      </c>
      <c r="G568" s="270"/>
      <c r="H568" s="273">
        <v>1.4359999999999999</v>
      </c>
      <c r="I568" s="274"/>
      <c r="J568" s="270"/>
      <c r="K568" s="270"/>
      <c r="L568" s="275"/>
      <c r="M568" s="276"/>
      <c r="N568" s="277"/>
      <c r="O568" s="277"/>
      <c r="P568" s="277"/>
      <c r="Q568" s="277"/>
      <c r="R568" s="277"/>
      <c r="S568" s="277"/>
      <c r="T568" s="278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9" t="s">
        <v>181</v>
      </c>
      <c r="AU568" s="279" t="s">
        <v>91</v>
      </c>
      <c r="AV568" s="15" t="s">
        <v>168</v>
      </c>
      <c r="AW568" s="15" t="s">
        <v>38</v>
      </c>
      <c r="AX568" s="15" t="s">
        <v>89</v>
      </c>
      <c r="AY568" s="279" t="s">
        <v>162</v>
      </c>
    </row>
    <row r="569" s="2" customFormat="1" ht="16.5" customHeight="1">
      <c r="A569" s="39"/>
      <c r="B569" s="40"/>
      <c r="C569" s="227" t="s">
        <v>723</v>
      </c>
      <c r="D569" s="227" t="s">
        <v>164</v>
      </c>
      <c r="E569" s="228" t="s">
        <v>700</v>
      </c>
      <c r="F569" s="229" t="s">
        <v>701</v>
      </c>
      <c r="G569" s="230" t="s">
        <v>263</v>
      </c>
      <c r="H569" s="231">
        <v>40.801000000000002</v>
      </c>
      <c r="I569" s="232"/>
      <c r="J569" s="233">
        <f>ROUND(I569*H569,2)</f>
        <v>0</v>
      </c>
      <c r="K569" s="229" t="s">
        <v>174</v>
      </c>
      <c r="L569" s="45"/>
      <c r="M569" s="234" t="s">
        <v>1</v>
      </c>
      <c r="N569" s="235" t="s">
        <v>47</v>
      </c>
      <c r="O569" s="92"/>
      <c r="P569" s="236">
        <f>O569*H569</f>
        <v>0</v>
      </c>
      <c r="Q569" s="236">
        <v>0</v>
      </c>
      <c r="R569" s="236">
        <f>Q569*H569</f>
        <v>0</v>
      </c>
      <c r="S569" s="236">
        <v>0</v>
      </c>
      <c r="T569" s="23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8" t="s">
        <v>293</v>
      </c>
      <c r="AT569" s="238" t="s">
        <v>164</v>
      </c>
      <c r="AU569" s="238" t="s">
        <v>91</v>
      </c>
      <c r="AY569" s="18" t="s">
        <v>162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8" t="s">
        <v>89</v>
      </c>
      <c r="BK569" s="239">
        <f>ROUND(I569*H569,2)</f>
        <v>0</v>
      </c>
      <c r="BL569" s="18" t="s">
        <v>293</v>
      </c>
      <c r="BM569" s="238" t="s">
        <v>1272</v>
      </c>
    </row>
    <row r="570" s="2" customFormat="1">
      <c r="A570" s="39"/>
      <c r="B570" s="40"/>
      <c r="C570" s="41"/>
      <c r="D570" s="240" t="s">
        <v>170</v>
      </c>
      <c r="E570" s="41"/>
      <c r="F570" s="241" t="s">
        <v>703</v>
      </c>
      <c r="G570" s="41"/>
      <c r="H570" s="41"/>
      <c r="I570" s="242"/>
      <c r="J570" s="41"/>
      <c r="K570" s="41"/>
      <c r="L570" s="45"/>
      <c r="M570" s="243"/>
      <c r="N570" s="244"/>
      <c r="O570" s="92"/>
      <c r="P570" s="92"/>
      <c r="Q570" s="92"/>
      <c r="R570" s="92"/>
      <c r="S570" s="92"/>
      <c r="T570" s="93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170</v>
      </c>
      <c r="AU570" s="18" t="s">
        <v>91</v>
      </c>
    </row>
    <row r="571" s="2" customFormat="1">
      <c r="A571" s="39"/>
      <c r="B571" s="40"/>
      <c r="C571" s="41"/>
      <c r="D571" s="245" t="s">
        <v>177</v>
      </c>
      <c r="E571" s="41"/>
      <c r="F571" s="246" t="s">
        <v>704</v>
      </c>
      <c r="G571" s="41"/>
      <c r="H571" s="41"/>
      <c r="I571" s="242"/>
      <c r="J571" s="41"/>
      <c r="K571" s="41"/>
      <c r="L571" s="45"/>
      <c r="M571" s="243"/>
      <c r="N571" s="24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177</v>
      </c>
      <c r="AU571" s="18" t="s">
        <v>91</v>
      </c>
    </row>
    <row r="572" s="13" customFormat="1">
      <c r="A572" s="13"/>
      <c r="B572" s="248"/>
      <c r="C572" s="249"/>
      <c r="D572" s="240" t="s">
        <v>181</v>
      </c>
      <c r="E572" s="250" t="s">
        <v>1</v>
      </c>
      <c r="F572" s="251" t="s">
        <v>690</v>
      </c>
      <c r="G572" s="249"/>
      <c r="H572" s="250" t="s">
        <v>1</v>
      </c>
      <c r="I572" s="252"/>
      <c r="J572" s="249"/>
      <c r="K572" s="249"/>
      <c r="L572" s="253"/>
      <c r="M572" s="254"/>
      <c r="N572" s="255"/>
      <c r="O572" s="255"/>
      <c r="P572" s="255"/>
      <c r="Q572" s="255"/>
      <c r="R572" s="255"/>
      <c r="S572" s="255"/>
      <c r="T572" s="25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7" t="s">
        <v>181</v>
      </c>
      <c r="AU572" s="257" t="s">
        <v>91</v>
      </c>
      <c r="AV572" s="13" t="s">
        <v>89</v>
      </c>
      <c r="AW572" s="13" t="s">
        <v>38</v>
      </c>
      <c r="AX572" s="13" t="s">
        <v>82</v>
      </c>
      <c r="AY572" s="257" t="s">
        <v>162</v>
      </c>
    </row>
    <row r="573" s="13" customFormat="1">
      <c r="A573" s="13"/>
      <c r="B573" s="248"/>
      <c r="C573" s="249"/>
      <c r="D573" s="240" t="s">
        <v>181</v>
      </c>
      <c r="E573" s="250" t="s">
        <v>1</v>
      </c>
      <c r="F573" s="251" t="s">
        <v>691</v>
      </c>
      <c r="G573" s="249"/>
      <c r="H573" s="250" t="s">
        <v>1</v>
      </c>
      <c r="I573" s="252"/>
      <c r="J573" s="249"/>
      <c r="K573" s="249"/>
      <c r="L573" s="253"/>
      <c r="M573" s="254"/>
      <c r="N573" s="255"/>
      <c r="O573" s="255"/>
      <c r="P573" s="255"/>
      <c r="Q573" s="255"/>
      <c r="R573" s="255"/>
      <c r="S573" s="255"/>
      <c r="T573" s="256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7" t="s">
        <v>181</v>
      </c>
      <c r="AU573" s="257" t="s">
        <v>91</v>
      </c>
      <c r="AV573" s="13" t="s">
        <v>89</v>
      </c>
      <c r="AW573" s="13" t="s">
        <v>38</v>
      </c>
      <c r="AX573" s="13" t="s">
        <v>82</v>
      </c>
      <c r="AY573" s="257" t="s">
        <v>162</v>
      </c>
    </row>
    <row r="574" s="14" customFormat="1">
      <c r="A574" s="14"/>
      <c r="B574" s="258"/>
      <c r="C574" s="259"/>
      <c r="D574" s="240" t="s">
        <v>181</v>
      </c>
      <c r="E574" s="260" t="s">
        <v>1</v>
      </c>
      <c r="F574" s="261" t="s">
        <v>1265</v>
      </c>
      <c r="G574" s="259"/>
      <c r="H574" s="262">
        <v>32.640000000000001</v>
      </c>
      <c r="I574" s="263"/>
      <c r="J574" s="259"/>
      <c r="K574" s="259"/>
      <c r="L574" s="264"/>
      <c r="M574" s="265"/>
      <c r="N574" s="266"/>
      <c r="O574" s="266"/>
      <c r="P574" s="266"/>
      <c r="Q574" s="266"/>
      <c r="R574" s="266"/>
      <c r="S574" s="266"/>
      <c r="T574" s="267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8" t="s">
        <v>181</v>
      </c>
      <c r="AU574" s="268" t="s">
        <v>91</v>
      </c>
      <c r="AV574" s="14" t="s">
        <v>91</v>
      </c>
      <c r="AW574" s="14" t="s">
        <v>38</v>
      </c>
      <c r="AX574" s="14" t="s">
        <v>82</v>
      </c>
      <c r="AY574" s="268" t="s">
        <v>162</v>
      </c>
    </row>
    <row r="575" s="14" customFormat="1">
      <c r="A575" s="14"/>
      <c r="B575" s="258"/>
      <c r="C575" s="259"/>
      <c r="D575" s="240" t="s">
        <v>181</v>
      </c>
      <c r="E575" s="260" t="s">
        <v>1</v>
      </c>
      <c r="F575" s="261" t="s">
        <v>1266</v>
      </c>
      <c r="G575" s="259"/>
      <c r="H575" s="262">
        <v>7.2960000000000003</v>
      </c>
      <c r="I575" s="263"/>
      <c r="J575" s="259"/>
      <c r="K575" s="259"/>
      <c r="L575" s="264"/>
      <c r="M575" s="265"/>
      <c r="N575" s="266"/>
      <c r="O575" s="266"/>
      <c r="P575" s="266"/>
      <c r="Q575" s="266"/>
      <c r="R575" s="266"/>
      <c r="S575" s="266"/>
      <c r="T575" s="267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8" t="s">
        <v>181</v>
      </c>
      <c r="AU575" s="268" t="s">
        <v>91</v>
      </c>
      <c r="AV575" s="14" t="s">
        <v>91</v>
      </c>
      <c r="AW575" s="14" t="s">
        <v>38</v>
      </c>
      <c r="AX575" s="14" t="s">
        <v>82</v>
      </c>
      <c r="AY575" s="268" t="s">
        <v>162</v>
      </c>
    </row>
    <row r="576" s="14" customFormat="1">
      <c r="A576" s="14"/>
      <c r="B576" s="258"/>
      <c r="C576" s="259"/>
      <c r="D576" s="240" t="s">
        <v>181</v>
      </c>
      <c r="E576" s="260" t="s">
        <v>1</v>
      </c>
      <c r="F576" s="261" t="s">
        <v>1267</v>
      </c>
      <c r="G576" s="259"/>
      <c r="H576" s="262">
        <v>0.86499999999999999</v>
      </c>
      <c r="I576" s="263"/>
      <c r="J576" s="259"/>
      <c r="K576" s="259"/>
      <c r="L576" s="264"/>
      <c r="M576" s="265"/>
      <c r="N576" s="266"/>
      <c r="O576" s="266"/>
      <c r="P576" s="266"/>
      <c r="Q576" s="266"/>
      <c r="R576" s="266"/>
      <c r="S576" s="266"/>
      <c r="T576" s="267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8" t="s">
        <v>181</v>
      </c>
      <c r="AU576" s="268" t="s">
        <v>91</v>
      </c>
      <c r="AV576" s="14" t="s">
        <v>91</v>
      </c>
      <c r="AW576" s="14" t="s">
        <v>38</v>
      </c>
      <c r="AX576" s="14" t="s">
        <v>82</v>
      </c>
      <c r="AY576" s="268" t="s">
        <v>162</v>
      </c>
    </row>
    <row r="577" s="15" customFormat="1">
      <c r="A577" s="15"/>
      <c r="B577" s="269"/>
      <c r="C577" s="270"/>
      <c r="D577" s="240" t="s">
        <v>181</v>
      </c>
      <c r="E577" s="271" t="s">
        <v>1</v>
      </c>
      <c r="F577" s="272" t="s">
        <v>186</v>
      </c>
      <c r="G577" s="270"/>
      <c r="H577" s="273">
        <v>40.801000000000002</v>
      </c>
      <c r="I577" s="274"/>
      <c r="J577" s="270"/>
      <c r="K577" s="270"/>
      <c r="L577" s="275"/>
      <c r="M577" s="276"/>
      <c r="N577" s="277"/>
      <c r="O577" s="277"/>
      <c r="P577" s="277"/>
      <c r="Q577" s="277"/>
      <c r="R577" s="277"/>
      <c r="S577" s="277"/>
      <c r="T577" s="278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9" t="s">
        <v>181</v>
      </c>
      <c r="AU577" s="279" t="s">
        <v>91</v>
      </c>
      <c r="AV577" s="15" t="s">
        <v>168</v>
      </c>
      <c r="AW577" s="15" t="s">
        <v>38</v>
      </c>
      <c r="AX577" s="15" t="s">
        <v>89</v>
      </c>
      <c r="AY577" s="279" t="s">
        <v>162</v>
      </c>
    </row>
    <row r="578" s="2" customFormat="1" ht="16.5" customHeight="1">
      <c r="A578" s="39"/>
      <c r="B578" s="40"/>
      <c r="C578" s="280" t="s">
        <v>729</v>
      </c>
      <c r="D578" s="280" t="s">
        <v>210</v>
      </c>
      <c r="E578" s="281" t="s">
        <v>706</v>
      </c>
      <c r="F578" s="282" t="s">
        <v>707</v>
      </c>
      <c r="G578" s="283" t="s">
        <v>173</v>
      </c>
      <c r="H578" s="284">
        <v>0.71299999999999997</v>
      </c>
      <c r="I578" s="285"/>
      <c r="J578" s="286">
        <f>ROUND(I578*H578,2)</f>
        <v>0</v>
      </c>
      <c r="K578" s="282" t="s">
        <v>174</v>
      </c>
      <c r="L578" s="287"/>
      <c r="M578" s="288" t="s">
        <v>1</v>
      </c>
      <c r="N578" s="289" t="s">
        <v>47</v>
      </c>
      <c r="O578" s="92"/>
      <c r="P578" s="236">
        <f>O578*H578</f>
        <v>0</v>
      </c>
      <c r="Q578" s="236">
        <v>0.55000000000000004</v>
      </c>
      <c r="R578" s="236">
        <f>Q578*H578</f>
        <v>0.39215</v>
      </c>
      <c r="S578" s="236">
        <v>0</v>
      </c>
      <c r="T578" s="23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8" t="s">
        <v>443</v>
      </c>
      <c r="AT578" s="238" t="s">
        <v>210</v>
      </c>
      <c r="AU578" s="238" t="s">
        <v>91</v>
      </c>
      <c r="AY578" s="18" t="s">
        <v>162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8" t="s">
        <v>89</v>
      </c>
      <c r="BK578" s="239">
        <f>ROUND(I578*H578,2)</f>
        <v>0</v>
      </c>
      <c r="BL578" s="18" t="s">
        <v>293</v>
      </c>
      <c r="BM578" s="238" t="s">
        <v>1273</v>
      </c>
    </row>
    <row r="579" s="2" customFormat="1">
      <c r="A579" s="39"/>
      <c r="B579" s="40"/>
      <c r="C579" s="41"/>
      <c r="D579" s="240" t="s">
        <v>170</v>
      </c>
      <c r="E579" s="41"/>
      <c r="F579" s="241" t="s">
        <v>707</v>
      </c>
      <c r="G579" s="41"/>
      <c r="H579" s="41"/>
      <c r="I579" s="242"/>
      <c r="J579" s="41"/>
      <c r="K579" s="41"/>
      <c r="L579" s="45"/>
      <c r="M579" s="243"/>
      <c r="N579" s="244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170</v>
      </c>
      <c r="AU579" s="18" t="s">
        <v>91</v>
      </c>
    </row>
    <row r="580" s="2" customFormat="1">
      <c r="A580" s="39"/>
      <c r="B580" s="40"/>
      <c r="C580" s="41"/>
      <c r="D580" s="240" t="s">
        <v>179</v>
      </c>
      <c r="E580" s="41"/>
      <c r="F580" s="247" t="s">
        <v>696</v>
      </c>
      <c r="G580" s="41"/>
      <c r="H580" s="41"/>
      <c r="I580" s="242"/>
      <c r="J580" s="41"/>
      <c r="K580" s="41"/>
      <c r="L580" s="45"/>
      <c r="M580" s="243"/>
      <c r="N580" s="244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179</v>
      </c>
      <c r="AU580" s="18" t="s">
        <v>91</v>
      </c>
    </row>
    <row r="581" s="13" customFormat="1">
      <c r="A581" s="13"/>
      <c r="B581" s="248"/>
      <c r="C581" s="249"/>
      <c r="D581" s="240" t="s">
        <v>181</v>
      </c>
      <c r="E581" s="250" t="s">
        <v>1</v>
      </c>
      <c r="F581" s="251" t="s">
        <v>690</v>
      </c>
      <c r="G581" s="249"/>
      <c r="H581" s="250" t="s">
        <v>1</v>
      </c>
      <c r="I581" s="252"/>
      <c r="J581" s="249"/>
      <c r="K581" s="249"/>
      <c r="L581" s="253"/>
      <c r="M581" s="254"/>
      <c r="N581" s="255"/>
      <c r="O581" s="255"/>
      <c r="P581" s="255"/>
      <c r="Q581" s="255"/>
      <c r="R581" s="255"/>
      <c r="S581" s="255"/>
      <c r="T581" s="25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7" t="s">
        <v>181</v>
      </c>
      <c r="AU581" s="257" t="s">
        <v>91</v>
      </c>
      <c r="AV581" s="13" t="s">
        <v>89</v>
      </c>
      <c r="AW581" s="13" t="s">
        <v>38</v>
      </c>
      <c r="AX581" s="13" t="s">
        <v>82</v>
      </c>
      <c r="AY581" s="257" t="s">
        <v>162</v>
      </c>
    </row>
    <row r="582" s="13" customFormat="1">
      <c r="A582" s="13"/>
      <c r="B582" s="248"/>
      <c r="C582" s="249"/>
      <c r="D582" s="240" t="s">
        <v>181</v>
      </c>
      <c r="E582" s="250" t="s">
        <v>1</v>
      </c>
      <c r="F582" s="251" t="s">
        <v>697</v>
      </c>
      <c r="G582" s="249"/>
      <c r="H582" s="250" t="s">
        <v>1</v>
      </c>
      <c r="I582" s="252"/>
      <c r="J582" s="249"/>
      <c r="K582" s="249"/>
      <c r="L582" s="253"/>
      <c r="M582" s="254"/>
      <c r="N582" s="255"/>
      <c r="O582" s="255"/>
      <c r="P582" s="255"/>
      <c r="Q582" s="255"/>
      <c r="R582" s="255"/>
      <c r="S582" s="255"/>
      <c r="T582" s="25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7" t="s">
        <v>181</v>
      </c>
      <c r="AU582" s="257" t="s">
        <v>91</v>
      </c>
      <c r="AV582" s="13" t="s">
        <v>89</v>
      </c>
      <c r="AW582" s="13" t="s">
        <v>38</v>
      </c>
      <c r="AX582" s="13" t="s">
        <v>82</v>
      </c>
      <c r="AY582" s="257" t="s">
        <v>162</v>
      </c>
    </row>
    <row r="583" s="14" customFormat="1">
      <c r="A583" s="14"/>
      <c r="B583" s="258"/>
      <c r="C583" s="259"/>
      <c r="D583" s="240" t="s">
        <v>181</v>
      </c>
      <c r="E583" s="260" t="s">
        <v>1</v>
      </c>
      <c r="F583" s="261" t="s">
        <v>1274</v>
      </c>
      <c r="G583" s="259"/>
      <c r="H583" s="262">
        <v>0.55200000000000005</v>
      </c>
      <c r="I583" s="263"/>
      <c r="J583" s="259"/>
      <c r="K583" s="259"/>
      <c r="L583" s="264"/>
      <c r="M583" s="265"/>
      <c r="N583" s="266"/>
      <c r="O583" s="266"/>
      <c r="P583" s="266"/>
      <c r="Q583" s="266"/>
      <c r="R583" s="266"/>
      <c r="S583" s="266"/>
      <c r="T583" s="267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8" t="s">
        <v>181</v>
      </c>
      <c r="AU583" s="268" t="s">
        <v>91</v>
      </c>
      <c r="AV583" s="14" t="s">
        <v>91</v>
      </c>
      <c r="AW583" s="14" t="s">
        <v>38</v>
      </c>
      <c r="AX583" s="14" t="s">
        <v>82</v>
      </c>
      <c r="AY583" s="268" t="s">
        <v>162</v>
      </c>
    </row>
    <row r="584" s="14" customFormat="1">
      <c r="A584" s="14"/>
      <c r="B584" s="258"/>
      <c r="C584" s="259"/>
      <c r="D584" s="240" t="s">
        <v>181</v>
      </c>
      <c r="E584" s="260" t="s">
        <v>1</v>
      </c>
      <c r="F584" s="261" t="s">
        <v>1275</v>
      </c>
      <c r="G584" s="259"/>
      <c r="H584" s="262">
        <v>0.123</v>
      </c>
      <c r="I584" s="263"/>
      <c r="J584" s="259"/>
      <c r="K584" s="259"/>
      <c r="L584" s="264"/>
      <c r="M584" s="265"/>
      <c r="N584" s="266"/>
      <c r="O584" s="266"/>
      <c r="P584" s="266"/>
      <c r="Q584" s="266"/>
      <c r="R584" s="266"/>
      <c r="S584" s="266"/>
      <c r="T584" s="267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8" t="s">
        <v>181</v>
      </c>
      <c r="AU584" s="268" t="s">
        <v>91</v>
      </c>
      <c r="AV584" s="14" t="s">
        <v>91</v>
      </c>
      <c r="AW584" s="14" t="s">
        <v>38</v>
      </c>
      <c r="AX584" s="14" t="s">
        <v>82</v>
      </c>
      <c r="AY584" s="268" t="s">
        <v>162</v>
      </c>
    </row>
    <row r="585" s="14" customFormat="1">
      <c r="A585" s="14"/>
      <c r="B585" s="258"/>
      <c r="C585" s="259"/>
      <c r="D585" s="240" t="s">
        <v>181</v>
      </c>
      <c r="E585" s="260" t="s">
        <v>1</v>
      </c>
      <c r="F585" s="261" t="s">
        <v>1276</v>
      </c>
      <c r="G585" s="259"/>
      <c r="H585" s="262">
        <v>0.037999999999999999</v>
      </c>
      <c r="I585" s="263"/>
      <c r="J585" s="259"/>
      <c r="K585" s="259"/>
      <c r="L585" s="264"/>
      <c r="M585" s="265"/>
      <c r="N585" s="266"/>
      <c r="O585" s="266"/>
      <c r="P585" s="266"/>
      <c r="Q585" s="266"/>
      <c r="R585" s="266"/>
      <c r="S585" s="266"/>
      <c r="T585" s="267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8" t="s">
        <v>181</v>
      </c>
      <c r="AU585" s="268" t="s">
        <v>91</v>
      </c>
      <c r="AV585" s="14" t="s">
        <v>91</v>
      </c>
      <c r="AW585" s="14" t="s">
        <v>38</v>
      </c>
      <c r="AX585" s="14" t="s">
        <v>82</v>
      </c>
      <c r="AY585" s="268" t="s">
        <v>162</v>
      </c>
    </row>
    <row r="586" s="15" customFormat="1">
      <c r="A586" s="15"/>
      <c r="B586" s="269"/>
      <c r="C586" s="270"/>
      <c r="D586" s="240" t="s">
        <v>181</v>
      </c>
      <c r="E586" s="271" t="s">
        <v>1</v>
      </c>
      <c r="F586" s="272" t="s">
        <v>186</v>
      </c>
      <c r="G586" s="270"/>
      <c r="H586" s="273">
        <v>0.71299999999999997</v>
      </c>
      <c r="I586" s="274"/>
      <c r="J586" s="270"/>
      <c r="K586" s="270"/>
      <c r="L586" s="275"/>
      <c r="M586" s="276"/>
      <c r="N586" s="277"/>
      <c r="O586" s="277"/>
      <c r="P586" s="277"/>
      <c r="Q586" s="277"/>
      <c r="R586" s="277"/>
      <c r="S586" s="277"/>
      <c r="T586" s="278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9" t="s">
        <v>181</v>
      </c>
      <c r="AU586" s="279" t="s">
        <v>91</v>
      </c>
      <c r="AV586" s="15" t="s">
        <v>168</v>
      </c>
      <c r="AW586" s="15" t="s">
        <v>38</v>
      </c>
      <c r="AX586" s="15" t="s">
        <v>89</v>
      </c>
      <c r="AY586" s="279" t="s">
        <v>162</v>
      </c>
    </row>
    <row r="587" s="2" customFormat="1" ht="16.5" customHeight="1">
      <c r="A587" s="39"/>
      <c r="B587" s="40"/>
      <c r="C587" s="227" t="s">
        <v>738</v>
      </c>
      <c r="D587" s="227" t="s">
        <v>164</v>
      </c>
      <c r="E587" s="228" t="s">
        <v>1277</v>
      </c>
      <c r="F587" s="229" t="s">
        <v>712</v>
      </c>
      <c r="G587" s="230" t="s">
        <v>584</v>
      </c>
      <c r="H587" s="231">
        <v>1</v>
      </c>
      <c r="I587" s="232"/>
      <c r="J587" s="233">
        <f>ROUND(I587*H587,2)</f>
        <v>0</v>
      </c>
      <c r="K587" s="229" t="s">
        <v>1</v>
      </c>
      <c r="L587" s="45"/>
      <c r="M587" s="234" t="s">
        <v>1</v>
      </c>
      <c r="N587" s="235" t="s">
        <v>47</v>
      </c>
      <c r="O587" s="92"/>
      <c r="P587" s="236">
        <f>O587*H587</f>
        <v>0</v>
      </c>
      <c r="Q587" s="236">
        <v>0</v>
      </c>
      <c r="R587" s="236">
        <f>Q587*H587</f>
        <v>0</v>
      </c>
      <c r="S587" s="236">
        <v>0.73441999999999996</v>
      </c>
      <c r="T587" s="237">
        <f>S587*H587</f>
        <v>0.73441999999999996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8" t="s">
        <v>293</v>
      </c>
      <c r="AT587" s="238" t="s">
        <v>164</v>
      </c>
      <c r="AU587" s="238" t="s">
        <v>91</v>
      </c>
      <c r="AY587" s="18" t="s">
        <v>162</v>
      </c>
      <c r="BE587" s="239">
        <f>IF(N587="základní",J587,0)</f>
        <v>0</v>
      </c>
      <c r="BF587" s="239">
        <f>IF(N587="snížená",J587,0)</f>
        <v>0</v>
      </c>
      <c r="BG587" s="239">
        <f>IF(N587="zákl. přenesená",J587,0)</f>
        <v>0</v>
      </c>
      <c r="BH587" s="239">
        <f>IF(N587="sníž. přenesená",J587,0)</f>
        <v>0</v>
      </c>
      <c r="BI587" s="239">
        <f>IF(N587="nulová",J587,0)</f>
        <v>0</v>
      </c>
      <c r="BJ587" s="18" t="s">
        <v>89</v>
      </c>
      <c r="BK587" s="239">
        <f>ROUND(I587*H587,2)</f>
        <v>0</v>
      </c>
      <c r="BL587" s="18" t="s">
        <v>293</v>
      </c>
      <c r="BM587" s="238" t="s">
        <v>1278</v>
      </c>
    </row>
    <row r="588" s="2" customFormat="1">
      <c r="A588" s="39"/>
      <c r="B588" s="40"/>
      <c r="C588" s="41"/>
      <c r="D588" s="240" t="s">
        <v>170</v>
      </c>
      <c r="E588" s="41"/>
      <c r="F588" s="241" t="s">
        <v>712</v>
      </c>
      <c r="G588" s="41"/>
      <c r="H588" s="41"/>
      <c r="I588" s="242"/>
      <c r="J588" s="41"/>
      <c r="K588" s="41"/>
      <c r="L588" s="45"/>
      <c r="M588" s="243"/>
      <c r="N588" s="244"/>
      <c r="O588" s="92"/>
      <c r="P588" s="92"/>
      <c r="Q588" s="92"/>
      <c r="R588" s="92"/>
      <c r="S588" s="92"/>
      <c r="T588" s="93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T588" s="18" t="s">
        <v>170</v>
      </c>
      <c r="AU588" s="18" t="s">
        <v>91</v>
      </c>
    </row>
    <row r="589" s="2" customFormat="1">
      <c r="A589" s="39"/>
      <c r="B589" s="40"/>
      <c r="C589" s="41"/>
      <c r="D589" s="240" t="s">
        <v>179</v>
      </c>
      <c r="E589" s="41"/>
      <c r="F589" s="247" t="s">
        <v>714</v>
      </c>
      <c r="G589" s="41"/>
      <c r="H589" s="41"/>
      <c r="I589" s="242"/>
      <c r="J589" s="41"/>
      <c r="K589" s="41"/>
      <c r="L589" s="45"/>
      <c r="M589" s="243"/>
      <c r="N589" s="244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179</v>
      </c>
      <c r="AU589" s="18" t="s">
        <v>91</v>
      </c>
    </row>
    <row r="590" s="12" customFormat="1" ht="22.8" customHeight="1">
      <c r="A590" s="12"/>
      <c r="B590" s="211"/>
      <c r="C590" s="212"/>
      <c r="D590" s="213" t="s">
        <v>81</v>
      </c>
      <c r="E590" s="225" t="s">
        <v>844</v>
      </c>
      <c r="F590" s="225" t="s">
        <v>845</v>
      </c>
      <c r="G590" s="212"/>
      <c r="H590" s="212"/>
      <c r="I590" s="215"/>
      <c r="J590" s="226">
        <f>BK590</f>
        <v>0</v>
      </c>
      <c r="K590" s="212"/>
      <c r="L590" s="217"/>
      <c r="M590" s="218"/>
      <c r="N590" s="219"/>
      <c r="O590" s="219"/>
      <c r="P590" s="220">
        <f>SUM(P591:P602)</f>
        <v>0</v>
      </c>
      <c r="Q590" s="219"/>
      <c r="R590" s="220">
        <f>SUM(R591:R602)</f>
        <v>0.017041340000000002</v>
      </c>
      <c r="S590" s="219"/>
      <c r="T590" s="221">
        <f>SUM(T591:T602)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22" t="s">
        <v>91</v>
      </c>
      <c r="AT590" s="223" t="s">
        <v>81</v>
      </c>
      <c r="AU590" s="223" t="s">
        <v>89</v>
      </c>
      <c r="AY590" s="222" t="s">
        <v>162</v>
      </c>
      <c r="BK590" s="224">
        <f>SUM(BK591:BK602)</f>
        <v>0</v>
      </c>
    </row>
    <row r="591" s="2" customFormat="1" ht="16.5" customHeight="1">
      <c r="A591" s="39"/>
      <c r="B591" s="40"/>
      <c r="C591" s="227" t="s">
        <v>744</v>
      </c>
      <c r="D591" s="227" t="s">
        <v>164</v>
      </c>
      <c r="E591" s="228" t="s">
        <v>1279</v>
      </c>
      <c r="F591" s="229" t="s">
        <v>1280</v>
      </c>
      <c r="G591" s="230" t="s">
        <v>202</v>
      </c>
      <c r="H591" s="231">
        <v>0.68899999999999995</v>
      </c>
      <c r="I591" s="232"/>
      <c r="J591" s="233">
        <f>ROUND(I591*H591,2)</f>
        <v>0</v>
      </c>
      <c r="K591" s="229" t="s">
        <v>174</v>
      </c>
      <c r="L591" s="45"/>
      <c r="M591" s="234" t="s">
        <v>1</v>
      </c>
      <c r="N591" s="235" t="s">
        <v>47</v>
      </c>
      <c r="O591" s="92"/>
      <c r="P591" s="236">
        <f>O591*H591</f>
        <v>0</v>
      </c>
      <c r="Q591" s="236">
        <v>6.0000000000000002E-05</v>
      </c>
      <c r="R591" s="236">
        <f>Q591*H591</f>
        <v>4.1340000000000001E-05</v>
      </c>
      <c r="S591" s="236">
        <v>0</v>
      </c>
      <c r="T591" s="237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38" t="s">
        <v>293</v>
      </c>
      <c r="AT591" s="238" t="s">
        <v>164</v>
      </c>
      <c r="AU591" s="238" t="s">
        <v>91</v>
      </c>
      <c r="AY591" s="18" t="s">
        <v>162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8" t="s">
        <v>89</v>
      </c>
      <c r="BK591" s="239">
        <f>ROUND(I591*H591,2)</f>
        <v>0</v>
      </c>
      <c r="BL591" s="18" t="s">
        <v>293</v>
      </c>
      <c r="BM591" s="238" t="s">
        <v>1281</v>
      </c>
    </row>
    <row r="592" s="2" customFormat="1">
      <c r="A592" s="39"/>
      <c r="B592" s="40"/>
      <c r="C592" s="41"/>
      <c r="D592" s="240" t="s">
        <v>170</v>
      </c>
      <c r="E592" s="41"/>
      <c r="F592" s="241" t="s">
        <v>1282</v>
      </c>
      <c r="G592" s="41"/>
      <c r="H592" s="41"/>
      <c r="I592" s="242"/>
      <c r="J592" s="41"/>
      <c r="K592" s="41"/>
      <c r="L592" s="45"/>
      <c r="M592" s="243"/>
      <c r="N592" s="244"/>
      <c r="O592" s="92"/>
      <c r="P592" s="92"/>
      <c r="Q592" s="92"/>
      <c r="R592" s="92"/>
      <c r="S592" s="92"/>
      <c r="T592" s="93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T592" s="18" t="s">
        <v>170</v>
      </c>
      <c r="AU592" s="18" t="s">
        <v>91</v>
      </c>
    </row>
    <row r="593" s="2" customFormat="1">
      <c r="A593" s="39"/>
      <c r="B593" s="40"/>
      <c r="C593" s="41"/>
      <c r="D593" s="245" t="s">
        <v>177</v>
      </c>
      <c r="E593" s="41"/>
      <c r="F593" s="246" t="s">
        <v>1283</v>
      </c>
      <c r="G593" s="41"/>
      <c r="H593" s="41"/>
      <c r="I593" s="242"/>
      <c r="J593" s="41"/>
      <c r="K593" s="41"/>
      <c r="L593" s="45"/>
      <c r="M593" s="243"/>
      <c r="N593" s="24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177</v>
      </c>
      <c r="AU593" s="18" t="s">
        <v>91</v>
      </c>
    </row>
    <row r="594" s="2" customFormat="1" ht="16.5" customHeight="1">
      <c r="A594" s="39"/>
      <c r="B594" s="40"/>
      <c r="C594" s="280" t="s">
        <v>751</v>
      </c>
      <c r="D594" s="280" t="s">
        <v>210</v>
      </c>
      <c r="E594" s="281" t="s">
        <v>1284</v>
      </c>
      <c r="F594" s="282" t="s">
        <v>1285</v>
      </c>
      <c r="G594" s="283" t="s">
        <v>240</v>
      </c>
      <c r="H594" s="284">
        <v>0.017000000000000001</v>
      </c>
      <c r="I594" s="285"/>
      <c r="J594" s="286">
        <f>ROUND(I594*H594,2)</f>
        <v>0</v>
      </c>
      <c r="K594" s="282" t="s">
        <v>1</v>
      </c>
      <c r="L594" s="287"/>
      <c r="M594" s="288" t="s">
        <v>1</v>
      </c>
      <c r="N594" s="289" t="s">
        <v>47</v>
      </c>
      <c r="O594" s="92"/>
      <c r="P594" s="236">
        <f>O594*H594</f>
        <v>0</v>
      </c>
      <c r="Q594" s="236">
        <v>1</v>
      </c>
      <c r="R594" s="236">
        <f>Q594*H594</f>
        <v>0.017000000000000001</v>
      </c>
      <c r="S594" s="236">
        <v>0</v>
      </c>
      <c r="T594" s="237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8" t="s">
        <v>443</v>
      </c>
      <c r="AT594" s="238" t="s">
        <v>210</v>
      </c>
      <c r="AU594" s="238" t="s">
        <v>91</v>
      </c>
      <c r="AY594" s="18" t="s">
        <v>162</v>
      </c>
      <c r="BE594" s="239">
        <f>IF(N594="základní",J594,0)</f>
        <v>0</v>
      </c>
      <c r="BF594" s="239">
        <f>IF(N594="snížená",J594,0)</f>
        <v>0</v>
      </c>
      <c r="BG594" s="239">
        <f>IF(N594="zákl. přenesená",J594,0)</f>
        <v>0</v>
      </c>
      <c r="BH594" s="239">
        <f>IF(N594="sníž. přenesená",J594,0)</f>
        <v>0</v>
      </c>
      <c r="BI594" s="239">
        <f>IF(N594="nulová",J594,0)</f>
        <v>0</v>
      </c>
      <c r="BJ594" s="18" t="s">
        <v>89</v>
      </c>
      <c r="BK594" s="239">
        <f>ROUND(I594*H594,2)</f>
        <v>0</v>
      </c>
      <c r="BL594" s="18" t="s">
        <v>293</v>
      </c>
      <c r="BM594" s="238" t="s">
        <v>1286</v>
      </c>
    </row>
    <row r="595" s="2" customFormat="1">
      <c r="A595" s="39"/>
      <c r="B595" s="40"/>
      <c r="C595" s="41"/>
      <c r="D595" s="240" t="s">
        <v>170</v>
      </c>
      <c r="E595" s="41"/>
      <c r="F595" s="241" t="s">
        <v>881</v>
      </c>
      <c r="G595" s="41"/>
      <c r="H595" s="41"/>
      <c r="I595" s="242"/>
      <c r="J595" s="41"/>
      <c r="K595" s="41"/>
      <c r="L595" s="45"/>
      <c r="M595" s="243"/>
      <c r="N595" s="244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170</v>
      </c>
      <c r="AU595" s="18" t="s">
        <v>91</v>
      </c>
    </row>
    <row r="596" s="2" customFormat="1">
      <c r="A596" s="39"/>
      <c r="B596" s="40"/>
      <c r="C596" s="41"/>
      <c r="D596" s="240" t="s">
        <v>179</v>
      </c>
      <c r="E596" s="41"/>
      <c r="F596" s="247" t="s">
        <v>883</v>
      </c>
      <c r="G596" s="41"/>
      <c r="H596" s="41"/>
      <c r="I596" s="242"/>
      <c r="J596" s="41"/>
      <c r="K596" s="41"/>
      <c r="L596" s="45"/>
      <c r="M596" s="243"/>
      <c r="N596" s="244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179</v>
      </c>
      <c r="AU596" s="18" t="s">
        <v>91</v>
      </c>
    </row>
    <row r="597" s="13" customFormat="1">
      <c r="A597" s="13"/>
      <c r="B597" s="248"/>
      <c r="C597" s="249"/>
      <c r="D597" s="240" t="s">
        <v>181</v>
      </c>
      <c r="E597" s="250" t="s">
        <v>1</v>
      </c>
      <c r="F597" s="251" t="s">
        <v>1287</v>
      </c>
      <c r="G597" s="249"/>
      <c r="H597" s="250" t="s">
        <v>1</v>
      </c>
      <c r="I597" s="252"/>
      <c r="J597" s="249"/>
      <c r="K597" s="249"/>
      <c r="L597" s="253"/>
      <c r="M597" s="254"/>
      <c r="N597" s="255"/>
      <c r="O597" s="255"/>
      <c r="P597" s="255"/>
      <c r="Q597" s="255"/>
      <c r="R597" s="255"/>
      <c r="S597" s="255"/>
      <c r="T597" s="256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7" t="s">
        <v>181</v>
      </c>
      <c r="AU597" s="257" t="s">
        <v>91</v>
      </c>
      <c r="AV597" s="13" t="s">
        <v>89</v>
      </c>
      <c r="AW597" s="13" t="s">
        <v>38</v>
      </c>
      <c r="AX597" s="13" t="s">
        <v>82</v>
      </c>
      <c r="AY597" s="257" t="s">
        <v>162</v>
      </c>
    </row>
    <row r="598" s="13" customFormat="1">
      <c r="A598" s="13"/>
      <c r="B598" s="248"/>
      <c r="C598" s="249"/>
      <c r="D598" s="240" t="s">
        <v>181</v>
      </c>
      <c r="E598" s="250" t="s">
        <v>1</v>
      </c>
      <c r="F598" s="251" t="s">
        <v>1288</v>
      </c>
      <c r="G598" s="249"/>
      <c r="H598" s="250" t="s">
        <v>1</v>
      </c>
      <c r="I598" s="252"/>
      <c r="J598" s="249"/>
      <c r="K598" s="249"/>
      <c r="L598" s="253"/>
      <c r="M598" s="254"/>
      <c r="N598" s="255"/>
      <c r="O598" s="255"/>
      <c r="P598" s="255"/>
      <c r="Q598" s="255"/>
      <c r="R598" s="255"/>
      <c r="S598" s="255"/>
      <c r="T598" s="256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7" t="s">
        <v>181</v>
      </c>
      <c r="AU598" s="257" t="s">
        <v>91</v>
      </c>
      <c r="AV598" s="13" t="s">
        <v>89</v>
      </c>
      <c r="AW598" s="13" t="s">
        <v>38</v>
      </c>
      <c r="AX598" s="13" t="s">
        <v>82</v>
      </c>
      <c r="AY598" s="257" t="s">
        <v>162</v>
      </c>
    </row>
    <row r="599" s="14" customFormat="1">
      <c r="A599" s="14"/>
      <c r="B599" s="258"/>
      <c r="C599" s="259"/>
      <c r="D599" s="240" t="s">
        <v>181</v>
      </c>
      <c r="E599" s="260" t="s">
        <v>1</v>
      </c>
      <c r="F599" s="261" t="s">
        <v>1289</v>
      </c>
      <c r="G599" s="259"/>
      <c r="H599" s="262">
        <v>0.017000000000000001</v>
      </c>
      <c r="I599" s="263"/>
      <c r="J599" s="259"/>
      <c r="K599" s="259"/>
      <c r="L599" s="264"/>
      <c r="M599" s="265"/>
      <c r="N599" s="266"/>
      <c r="O599" s="266"/>
      <c r="P599" s="266"/>
      <c r="Q599" s="266"/>
      <c r="R599" s="266"/>
      <c r="S599" s="266"/>
      <c r="T599" s="26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8" t="s">
        <v>181</v>
      </c>
      <c r="AU599" s="268" t="s">
        <v>91</v>
      </c>
      <c r="AV599" s="14" t="s">
        <v>91</v>
      </c>
      <c r="AW599" s="14" t="s">
        <v>38</v>
      </c>
      <c r="AX599" s="14" t="s">
        <v>89</v>
      </c>
      <c r="AY599" s="268" t="s">
        <v>162</v>
      </c>
    </row>
    <row r="600" s="2" customFormat="1" ht="16.5" customHeight="1">
      <c r="A600" s="39"/>
      <c r="B600" s="40"/>
      <c r="C600" s="227" t="s">
        <v>758</v>
      </c>
      <c r="D600" s="227" t="s">
        <v>164</v>
      </c>
      <c r="E600" s="228" t="s">
        <v>886</v>
      </c>
      <c r="F600" s="229" t="s">
        <v>887</v>
      </c>
      <c r="G600" s="230" t="s">
        <v>240</v>
      </c>
      <c r="H600" s="231">
        <v>0.017000000000000001</v>
      </c>
      <c r="I600" s="232"/>
      <c r="J600" s="233">
        <f>ROUND(I600*H600,2)</f>
        <v>0</v>
      </c>
      <c r="K600" s="229" t="s">
        <v>174</v>
      </c>
      <c r="L600" s="45"/>
      <c r="M600" s="234" t="s">
        <v>1</v>
      </c>
      <c r="N600" s="235" t="s">
        <v>47</v>
      </c>
      <c r="O600" s="92"/>
      <c r="P600" s="236">
        <f>O600*H600</f>
        <v>0</v>
      </c>
      <c r="Q600" s="236">
        <v>0</v>
      </c>
      <c r="R600" s="236">
        <f>Q600*H600</f>
        <v>0</v>
      </c>
      <c r="S600" s="236">
        <v>0</v>
      </c>
      <c r="T600" s="237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38" t="s">
        <v>293</v>
      </c>
      <c r="AT600" s="238" t="s">
        <v>164</v>
      </c>
      <c r="AU600" s="238" t="s">
        <v>91</v>
      </c>
      <c r="AY600" s="18" t="s">
        <v>162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8" t="s">
        <v>89</v>
      </c>
      <c r="BK600" s="239">
        <f>ROUND(I600*H600,2)</f>
        <v>0</v>
      </c>
      <c r="BL600" s="18" t="s">
        <v>293</v>
      </c>
      <c r="BM600" s="238" t="s">
        <v>1290</v>
      </c>
    </row>
    <row r="601" s="2" customFormat="1">
      <c r="A601" s="39"/>
      <c r="B601" s="40"/>
      <c r="C601" s="41"/>
      <c r="D601" s="240" t="s">
        <v>170</v>
      </c>
      <c r="E601" s="41"/>
      <c r="F601" s="241" t="s">
        <v>889</v>
      </c>
      <c r="G601" s="41"/>
      <c r="H601" s="41"/>
      <c r="I601" s="242"/>
      <c r="J601" s="41"/>
      <c r="K601" s="41"/>
      <c r="L601" s="45"/>
      <c r="M601" s="243"/>
      <c r="N601" s="244"/>
      <c r="O601" s="92"/>
      <c r="P601" s="92"/>
      <c r="Q601" s="92"/>
      <c r="R601" s="92"/>
      <c r="S601" s="92"/>
      <c r="T601" s="93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170</v>
      </c>
      <c r="AU601" s="18" t="s">
        <v>91</v>
      </c>
    </row>
    <row r="602" s="2" customFormat="1">
      <c r="A602" s="39"/>
      <c r="B602" s="40"/>
      <c r="C602" s="41"/>
      <c r="D602" s="245" t="s">
        <v>177</v>
      </c>
      <c r="E602" s="41"/>
      <c r="F602" s="246" t="s">
        <v>890</v>
      </c>
      <c r="G602" s="41"/>
      <c r="H602" s="41"/>
      <c r="I602" s="242"/>
      <c r="J602" s="41"/>
      <c r="K602" s="41"/>
      <c r="L602" s="45"/>
      <c r="M602" s="304"/>
      <c r="N602" s="305"/>
      <c r="O602" s="306"/>
      <c r="P602" s="306"/>
      <c r="Q602" s="306"/>
      <c r="R602" s="306"/>
      <c r="S602" s="306"/>
      <c r="T602" s="307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177</v>
      </c>
      <c r="AU602" s="18" t="s">
        <v>91</v>
      </c>
    </row>
    <row r="603" s="2" customFormat="1" ht="6.96" customHeight="1">
      <c r="A603" s="39"/>
      <c r="B603" s="67"/>
      <c r="C603" s="68"/>
      <c r="D603" s="68"/>
      <c r="E603" s="68"/>
      <c r="F603" s="68"/>
      <c r="G603" s="68"/>
      <c r="H603" s="68"/>
      <c r="I603" s="68"/>
      <c r="J603" s="68"/>
      <c r="K603" s="68"/>
      <c r="L603" s="45"/>
      <c r="M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</row>
  </sheetData>
  <sheetProtection sheet="1" autoFilter="0" formatColumns="0" formatRows="0" objects="1" scenarios="1" spinCount="100000" saltValue="ry9P5bqmHdgvwaUsBhbhwvbLdOLgB2lY7Brj8mfVr8rkVjuhPRZEzosFsq91n7jN0W1jlPBFGuDrTRvSqqMR0w==" hashValue="y70LLGw3HXJKP+NgpFQhUwK9mhrR/zadIxejqK7ZeUGhAkklJQAoEzMTXPgh7tVoZ9Lf+mJ5cn8tTaD4nCqbUg==" algorithmName="SHA-512" password="CC35"/>
  <autoFilter ref="C133:K60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hyperlinks>
    <hyperlink ref="F141" r:id="rId1" display="https://podminky.urs.cz/item/CS_URS_2024_01/142472112"/>
    <hyperlink ref="F147" r:id="rId2" display="https://podminky.urs.cz/item/CS_URS_2024_01/142472113"/>
    <hyperlink ref="F153" r:id="rId3" display="https://podminky.urs.cz/item/CS_URS_2024_01/142472114"/>
    <hyperlink ref="F159" r:id="rId4" display="https://podminky.urs.cz/item/CS_URS_2024_01/132411401"/>
    <hyperlink ref="F163" r:id="rId5" display="https://podminky.urs.cz/item/CS_URS_2024_01/154076121"/>
    <hyperlink ref="F180" r:id="rId6" display="https://podminky.urs.cz/item/CS_URS_2024_01/154902211"/>
    <hyperlink ref="F189" r:id="rId7" display="https://podminky.urs.cz/item/CS_URS_2024_01/161152111"/>
    <hyperlink ref="F193" r:id="rId8" display="https://podminky.urs.cz/item/CS_URS_2024_01/163333521"/>
    <hyperlink ref="F196" r:id="rId9" display="https://podminky.urs.cz/item/CS_URS_2024_01/167103211"/>
    <hyperlink ref="F202" r:id="rId10" display="https://podminky.urs.cz/item/CS_URS_2024_01/175111101"/>
    <hyperlink ref="F215" r:id="rId11" display="https://podminky.urs.cz/item/CS_URS_2024_01/212755213"/>
    <hyperlink ref="F223" r:id="rId12" display="https://podminky.urs.cz/item/CS_URS_2024_01/212341111"/>
    <hyperlink ref="F228" r:id="rId13" display="https://podminky.urs.cz/item/CS_URS_2024_01/216901111"/>
    <hyperlink ref="F233" r:id="rId14" display="https://podminky.urs.cz/item/CS_URS_2024_01/216902111"/>
    <hyperlink ref="F236" r:id="rId15" display="https://podminky.urs.cz/item/CS_URS_2024_01/222122114"/>
    <hyperlink ref="F244" r:id="rId16" display="https://podminky.urs.cz/item/CS_URS_2024_01/360342211"/>
    <hyperlink ref="F250" r:id="rId17" display="https://podminky.urs.cz/item/CS_URS_2024_01/360342212"/>
    <hyperlink ref="F256" r:id="rId18" display="https://podminky.urs.cz/item/CS_URS_2024_01/360366112"/>
    <hyperlink ref="F263" r:id="rId19" display="https://podminky.urs.cz/item/CS_URS_2024_01/360325125"/>
    <hyperlink ref="F280" r:id="rId20" display="https://podminky.urs.cz/item/CS_URS_2024_01/360351121"/>
    <hyperlink ref="F296" r:id="rId21" display="https://podminky.urs.cz/item/CS_URS_2024_01/360352121"/>
    <hyperlink ref="F310" r:id="rId22" display="https://podminky.urs.cz/item/CS_URS_2024_01/360353121"/>
    <hyperlink ref="F316" r:id="rId23" display="https://podminky.urs.cz/item/CS_URS_2024_01/360354121"/>
    <hyperlink ref="F320" r:id="rId24" display="https://podminky.urs.cz/item/CS_URS_2024_01/360361214"/>
    <hyperlink ref="F333" r:id="rId25" display="https://podminky.urs.cz/item/CS_URS_2024_01/451315114"/>
    <hyperlink ref="F342" r:id="rId26" display="https://podminky.urs.cz/item/CS_URS_2024_01/631311125"/>
    <hyperlink ref="F350" r:id="rId27" display="https://podminky.urs.cz/item/CS_URS_2024_01/631319022"/>
    <hyperlink ref="F354" r:id="rId28" display="https://podminky.urs.cz/item/CS_URS_2024_01/634911113"/>
    <hyperlink ref="F359" r:id="rId29" display="https://podminky.urs.cz/item/CS_URS_2024_01/273352110"/>
    <hyperlink ref="F376" r:id="rId30" display="https://podminky.urs.cz/item/CS_URS_2024_01/273352119"/>
    <hyperlink ref="F380" r:id="rId31" display="https://podminky.urs.cz/item/CS_URS_2024_01/871228111"/>
    <hyperlink ref="F418" r:id="rId32" display="https://podminky.urs.cz/item/CS_URS_2024_01/931992121"/>
    <hyperlink ref="F427" r:id="rId33" display="https://podminky.urs.cz/item/CS_URS_2024_01/624631411"/>
    <hyperlink ref="F436" r:id="rId34" display="https://podminky.urs.cz/item/CS_URS_2024_01/931994142"/>
    <hyperlink ref="F444" r:id="rId35" display="https://podminky.urs.cz/item/CS_URS_2024_01/953333234"/>
    <hyperlink ref="F450" r:id="rId36" display="https://podminky.urs.cz/item/CS_URS_2024_01/953333434"/>
    <hyperlink ref="F457" r:id="rId37" display="https://podminky.urs.cz/item/CS_URS_2024_01/953334514"/>
    <hyperlink ref="F463" r:id="rId38" display="https://podminky.urs.cz/item/CS_URS_2024_01/961044111"/>
    <hyperlink ref="F469" r:id="rId39" display="https://podminky.urs.cz/item/CS_URS_2024_01/971042651"/>
    <hyperlink ref="F476" r:id="rId40" display="https://podminky.urs.cz/item/CS_URS_2024_01/977212111"/>
    <hyperlink ref="F485" r:id="rId41" display="https://podminky.urs.cz/item/CS_URS_2024_01/977212191"/>
    <hyperlink ref="F493" r:id="rId42" display="https://podminky.urs.cz/item/CS_URS_2024_01/997013501"/>
    <hyperlink ref="F505" r:id="rId43" display="https://podminky.urs.cz/item/CS_URS_2024_01/998252111"/>
    <hyperlink ref="F510" r:id="rId44" display="https://podminky.urs.cz/item/CS_URS_2024_01/711191201"/>
    <hyperlink ref="F518" r:id="rId45" display="https://podminky.urs.cz/item/CS_URS_2024_01/711192201"/>
    <hyperlink ref="F526" r:id="rId46" display="https://podminky.urs.cz/item/CS_URS_2024_01/711531110"/>
    <hyperlink ref="F537" r:id="rId47" display="https://podminky.urs.cz/item/CS_URS_2024_01/711642567"/>
    <hyperlink ref="F549" r:id="rId48" display="https://podminky.urs.cz/item/CS_URS_2024_01/998711102"/>
    <hyperlink ref="F553" r:id="rId49" display="https://podminky.urs.cz/item/CS_URS_2024_01/762521108"/>
    <hyperlink ref="F571" r:id="rId50" display="https://podminky.urs.cz/item/CS_URS_2024_01/762526110"/>
    <hyperlink ref="F593" r:id="rId51" display="https://podminky.urs.cz/item/CS_URS_2024_01/767995113"/>
    <hyperlink ref="F602" r:id="rId52" display="https://podminky.urs.cz/item/CS_URS_2024_01/998767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121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1291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10. 12. 2023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">
        <v>28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29</v>
      </c>
      <c r="F17" s="39"/>
      <c r="G17" s="39"/>
      <c r="H17" s="39"/>
      <c r="I17" s="151" t="s">
        <v>30</v>
      </c>
      <c r="J17" s="142" t="s">
        <v>31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30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27</v>
      </c>
      <c r="J22" s="142" t="s">
        <v>35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36</v>
      </c>
      <c r="F23" s="39"/>
      <c r="G23" s="39"/>
      <c r="H23" s="39"/>
      <c r="I23" s="151" t="s">
        <v>30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39</v>
      </c>
      <c r="E25" s="39"/>
      <c r="F25" s="39"/>
      <c r="G25" s="39"/>
      <c r="H25" s="39"/>
      <c r="I25" s="151" t="s">
        <v>27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30</v>
      </c>
      <c r="J26" s="142" t="s">
        <v>37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ROUND(J126,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ROUND((SUM(BE126:BE276)),  2)</f>
        <v>0</v>
      </c>
      <c r="G35" s="39"/>
      <c r="H35" s="39"/>
      <c r="I35" s="165">
        <v>0.20999999999999999</v>
      </c>
      <c r="J35" s="164">
        <f>ROUND(((SUM(BE126:BE276))*I35),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ROUND((SUM(BF126:BF276)),  2)</f>
        <v>0</v>
      </c>
      <c r="G36" s="39"/>
      <c r="H36" s="39"/>
      <c r="I36" s="165">
        <v>0.14999999999999999</v>
      </c>
      <c r="J36" s="164">
        <f>ROUND(((SUM(BF126:BF276))*I36),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ROUND((SUM(BG126:BG276)),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ROUND((SUM(BH126:BH276)),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ROUND((SUM(BI126:BI276)),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121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1.3 - Injekční clona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VD Lipno I</v>
      </c>
      <c r="G91" s="41"/>
      <c r="H91" s="41"/>
      <c r="I91" s="33" t="s">
        <v>24</v>
      </c>
      <c r="J91" s="80" t="str">
        <f>IF(J14="","",J14)</f>
        <v>10. 12. 2023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>Povodí Vltavy, státní podnik</v>
      </c>
      <c r="G93" s="41"/>
      <c r="H93" s="41"/>
      <c r="I93" s="33" t="s">
        <v>34</v>
      </c>
      <c r="J93" s="37" t="str">
        <f>E23</f>
        <v>VODNÍ DÍLA - TBD a.s.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39</v>
      </c>
      <c r="J94" s="37" t="str">
        <f>E26</f>
        <v>VODNÍ DÍLA - TBD a.s.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127</v>
      </c>
      <c r="D98" s="41"/>
      <c r="E98" s="41"/>
      <c r="F98" s="41"/>
      <c r="G98" s="41"/>
      <c r="H98" s="41"/>
      <c r="I98" s="41"/>
      <c r="J98" s="111">
        <f>J126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J127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J128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J146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136</v>
      </c>
      <c r="E102" s="197"/>
      <c r="F102" s="197"/>
      <c r="G102" s="197"/>
      <c r="H102" s="197"/>
      <c r="I102" s="197"/>
      <c r="J102" s="198">
        <f>J204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J256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138</v>
      </c>
      <c r="E104" s="197"/>
      <c r="F104" s="197"/>
      <c r="G104" s="197"/>
      <c r="H104" s="197"/>
      <c r="I104" s="197"/>
      <c r="J104" s="198">
        <f>J267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VD Lipno I - levobřežní vstup do hráze_DPS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120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84" t="s">
        <v>121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122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E11</f>
        <v>1.3 - Injekční clona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22</v>
      </c>
      <c r="D120" s="41"/>
      <c r="E120" s="41"/>
      <c r="F120" s="28" t="str">
        <f>F14</f>
        <v>VD Lipno I</v>
      </c>
      <c r="G120" s="41"/>
      <c r="H120" s="41"/>
      <c r="I120" s="33" t="s">
        <v>24</v>
      </c>
      <c r="J120" s="80" t="str">
        <f>IF(J14="","",J14)</f>
        <v>10. 12. 2023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26</v>
      </c>
      <c r="D122" s="41"/>
      <c r="E122" s="41"/>
      <c r="F122" s="28" t="str">
        <f>E17</f>
        <v>Povodí Vltavy, státní podnik</v>
      </c>
      <c r="G122" s="41"/>
      <c r="H122" s="41"/>
      <c r="I122" s="33" t="s">
        <v>34</v>
      </c>
      <c r="J122" s="37" t="str">
        <f>E23</f>
        <v>VODNÍ DÍLA - TBD a.s.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32</v>
      </c>
      <c r="D123" s="41"/>
      <c r="E123" s="41"/>
      <c r="F123" s="28" t="str">
        <f>IF(E20="","",E20)</f>
        <v>Vyplň údaj</v>
      </c>
      <c r="G123" s="41"/>
      <c r="H123" s="41"/>
      <c r="I123" s="33" t="s">
        <v>39</v>
      </c>
      <c r="J123" s="37" t="str">
        <f>E26</f>
        <v>VODNÍ DÍLA - TBD a.s.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0"/>
      <c r="B125" s="201"/>
      <c r="C125" s="202" t="s">
        <v>148</v>
      </c>
      <c r="D125" s="203" t="s">
        <v>67</v>
      </c>
      <c r="E125" s="203" t="s">
        <v>63</v>
      </c>
      <c r="F125" s="203" t="s">
        <v>64</v>
      </c>
      <c r="G125" s="203" t="s">
        <v>149</v>
      </c>
      <c r="H125" s="203" t="s">
        <v>150</v>
      </c>
      <c r="I125" s="203" t="s">
        <v>151</v>
      </c>
      <c r="J125" s="203" t="s">
        <v>126</v>
      </c>
      <c r="K125" s="204" t="s">
        <v>152</v>
      </c>
      <c r="L125" s="205"/>
      <c r="M125" s="101" t="s">
        <v>1</v>
      </c>
      <c r="N125" s="102" t="s">
        <v>46</v>
      </c>
      <c r="O125" s="102" t="s">
        <v>153</v>
      </c>
      <c r="P125" s="102" t="s">
        <v>154</v>
      </c>
      <c r="Q125" s="102" t="s">
        <v>155</v>
      </c>
      <c r="R125" s="102" t="s">
        <v>156</v>
      </c>
      <c r="S125" s="102" t="s">
        <v>157</v>
      </c>
      <c r="T125" s="103" t="s">
        <v>158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9"/>
      <c r="B126" s="40"/>
      <c r="C126" s="108" t="s">
        <v>159</v>
      </c>
      <c r="D126" s="41"/>
      <c r="E126" s="41"/>
      <c r="F126" s="41"/>
      <c r="G126" s="41"/>
      <c r="H126" s="41"/>
      <c r="I126" s="41"/>
      <c r="J126" s="206">
        <f>BK126</f>
        <v>0</v>
      </c>
      <c r="K126" s="41"/>
      <c r="L126" s="45"/>
      <c r="M126" s="104"/>
      <c r="N126" s="207"/>
      <c r="O126" s="105"/>
      <c r="P126" s="208">
        <f>P127</f>
        <v>0</v>
      </c>
      <c r="Q126" s="105"/>
      <c r="R126" s="208">
        <f>R127</f>
        <v>7.9062779999999995</v>
      </c>
      <c r="S126" s="105"/>
      <c r="T126" s="209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81</v>
      </c>
      <c r="AU126" s="18" t="s">
        <v>128</v>
      </c>
      <c r="BK126" s="210">
        <f>BK127</f>
        <v>0</v>
      </c>
    </row>
    <row r="127" s="12" customFormat="1" ht="25.92" customHeight="1">
      <c r="A127" s="12"/>
      <c r="B127" s="211"/>
      <c r="C127" s="212"/>
      <c r="D127" s="213" t="s">
        <v>81</v>
      </c>
      <c r="E127" s="214" t="s">
        <v>160</v>
      </c>
      <c r="F127" s="214" t="s">
        <v>161</v>
      </c>
      <c r="G127" s="212"/>
      <c r="H127" s="212"/>
      <c r="I127" s="215"/>
      <c r="J127" s="216">
        <f>BK127</f>
        <v>0</v>
      </c>
      <c r="K127" s="212"/>
      <c r="L127" s="217"/>
      <c r="M127" s="218"/>
      <c r="N127" s="219"/>
      <c r="O127" s="219"/>
      <c r="P127" s="220">
        <f>P128+P146+P204+P256+P267</f>
        <v>0</v>
      </c>
      <c r="Q127" s="219"/>
      <c r="R127" s="220">
        <f>R128+R146+R204+R256+R267</f>
        <v>7.9062779999999995</v>
      </c>
      <c r="S127" s="219"/>
      <c r="T127" s="221">
        <f>T128+T146+T204+T256+T267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89</v>
      </c>
      <c r="AT127" s="223" t="s">
        <v>81</v>
      </c>
      <c r="AU127" s="223" t="s">
        <v>82</v>
      </c>
      <c r="AY127" s="222" t="s">
        <v>162</v>
      </c>
      <c r="BK127" s="224">
        <f>BK128+BK146+BK204+BK256+BK267</f>
        <v>0</v>
      </c>
    </row>
    <row r="128" s="12" customFormat="1" ht="22.8" customHeight="1">
      <c r="A128" s="12"/>
      <c r="B128" s="211"/>
      <c r="C128" s="212"/>
      <c r="D128" s="213" t="s">
        <v>81</v>
      </c>
      <c r="E128" s="225" t="s">
        <v>89</v>
      </c>
      <c r="F128" s="225" t="s">
        <v>163</v>
      </c>
      <c r="G128" s="212"/>
      <c r="H128" s="212"/>
      <c r="I128" s="215"/>
      <c r="J128" s="226">
        <f>BK128</f>
        <v>0</v>
      </c>
      <c r="K128" s="212"/>
      <c r="L128" s="217"/>
      <c r="M128" s="218"/>
      <c r="N128" s="219"/>
      <c r="O128" s="219"/>
      <c r="P128" s="220">
        <f>SUM(P129:P145)</f>
        <v>0</v>
      </c>
      <c r="Q128" s="219"/>
      <c r="R128" s="220">
        <f>SUM(R129:R145)</f>
        <v>0.019199999999999998</v>
      </c>
      <c r="S128" s="219"/>
      <c r="T128" s="221">
        <f>SUM(T129:T145)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2" t="s">
        <v>89</v>
      </c>
      <c r="AT128" s="223" t="s">
        <v>81</v>
      </c>
      <c r="AU128" s="223" t="s">
        <v>89</v>
      </c>
      <c r="AY128" s="222" t="s">
        <v>162</v>
      </c>
      <c r="BK128" s="224">
        <f>SUM(BK129:BK145)</f>
        <v>0</v>
      </c>
    </row>
    <row r="129" s="2" customFormat="1" ht="24.15" customHeight="1">
      <c r="A129" s="39"/>
      <c r="B129" s="40"/>
      <c r="C129" s="227" t="s">
        <v>89</v>
      </c>
      <c r="D129" s="227" t="s">
        <v>164</v>
      </c>
      <c r="E129" s="228" t="s">
        <v>1292</v>
      </c>
      <c r="F129" s="229" t="s">
        <v>166</v>
      </c>
      <c r="G129" s="230" t="s">
        <v>167</v>
      </c>
      <c r="H129" s="231">
        <v>1</v>
      </c>
      <c r="I129" s="232"/>
      <c r="J129" s="233">
        <f>ROUND(I129*H129,2)</f>
        <v>0</v>
      </c>
      <c r="K129" s="229" t="s">
        <v>1</v>
      </c>
      <c r="L129" s="45"/>
      <c r="M129" s="234" t="s">
        <v>1</v>
      </c>
      <c r="N129" s="235" t="s">
        <v>47</v>
      </c>
      <c r="O129" s="92"/>
      <c r="P129" s="236">
        <f>O129*H129</f>
        <v>0</v>
      </c>
      <c r="Q129" s="236">
        <v>0.019199999999999998</v>
      </c>
      <c r="R129" s="236">
        <f>Q129*H129</f>
        <v>0.019199999999999998</v>
      </c>
      <c r="S129" s="236">
        <v>0</v>
      </c>
      <c r="T129" s="23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8" t="s">
        <v>168</v>
      </c>
      <c r="AT129" s="238" t="s">
        <v>164</v>
      </c>
      <c r="AU129" s="238" t="s">
        <v>91</v>
      </c>
      <c r="AY129" s="18" t="s">
        <v>162</v>
      </c>
      <c r="BE129" s="239">
        <f>IF(N129="základní",J129,0)</f>
        <v>0</v>
      </c>
      <c r="BF129" s="239">
        <f>IF(N129="snížená",J129,0)</f>
        <v>0</v>
      </c>
      <c r="BG129" s="239">
        <f>IF(N129="zákl. přenesená",J129,0)</f>
        <v>0</v>
      </c>
      <c r="BH129" s="239">
        <f>IF(N129="sníž. přenesená",J129,0)</f>
        <v>0</v>
      </c>
      <c r="BI129" s="239">
        <f>IF(N129="nulová",J129,0)</f>
        <v>0</v>
      </c>
      <c r="BJ129" s="18" t="s">
        <v>89</v>
      </c>
      <c r="BK129" s="239">
        <f>ROUND(I129*H129,2)</f>
        <v>0</v>
      </c>
      <c r="BL129" s="18" t="s">
        <v>168</v>
      </c>
      <c r="BM129" s="238" t="s">
        <v>1293</v>
      </c>
    </row>
    <row r="130" s="2" customFormat="1">
      <c r="A130" s="39"/>
      <c r="B130" s="40"/>
      <c r="C130" s="41"/>
      <c r="D130" s="240" t="s">
        <v>170</v>
      </c>
      <c r="E130" s="41"/>
      <c r="F130" s="241" t="s">
        <v>166</v>
      </c>
      <c r="G130" s="41"/>
      <c r="H130" s="41"/>
      <c r="I130" s="242"/>
      <c r="J130" s="41"/>
      <c r="K130" s="41"/>
      <c r="L130" s="45"/>
      <c r="M130" s="243"/>
      <c r="N130" s="24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170</v>
      </c>
      <c r="AU130" s="18" t="s">
        <v>91</v>
      </c>
    </row>
    <row r="131" s="2" customFormat="1" ht="16.5" customHeight="1">
      <c r="A131" s="39"/>
      <c r="B131" s="40"/>
      <c r="C131" s="227" t="s">
        <v>91</v>
      </c>
      <c r="D131" s="227" t="s">
        <v>164</v>
      </c>
      <c r="E131" s="228" t="s">
        <v>226</v>
      </c>
      <c r="F131" s="229" t="s">
        <v>227</v>
      </c>
      <c r="G131" s="230" t="s">
        <v>173</v>
      </c>
      <c r="H131" s="231">
        <v>0.46999999999999997</v>
      </c>
      <c r="I131" s="232"/>
      <c r="J131" s="233">
        <f>ROUND(I131*H131,2)</f>
        <v>0</v>
      </c>
      <c r="K131" s="229" t="s">
        <v>174</v>
      </c>
      <c r="L131" s="45"/>
      <c r="M131" s="234" t="s">
        <v>1</v>
      </c>
      <c r="N131" s="235" t="s">
        <v>47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168</v>
      </c>
      <c r="AT131" s="238" t="s">
        <v>164</v>
      </c>
      <c r="AU131" s="238" t="s">
        <v>91</v>
      </c>
      <c r="AY131" s="18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89</v>
      </c>
      <c r="BK131" s="239">
        <f>ROUND(I131*H131,2)</f>
        <v>0</v>
      </c>
      <c r="BL131" s="18" t="s">
        <v>168</v>
      </c>
      <c r="BM131" s="238" t="s">
        <v>1294</v>
      </c>
    </row>
    <row r="132" s="2" customFormat="1">
      <c r="A132" s="39"/>
      <c r="B132" s="40"/>
      <c r="C132" s="41"/>
      <c r="D132" s="240" t="s">
        <v>170</v>
      </c>
      <c r="E132" s="41"/>
      <c r="F132" s="241" t="s">
        <v>227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170</v>
      </c>
      <c r="AU132" s="18" t="s">
        <v>91</v>
      </c>
    </row>
    <row r="133" s="2" customFormat="1">
      <c r="A133" s="39"/>
      <c r="B133" s="40"/>
      <c r="C133" s="41"/>
      <c r="D133" s="245" t="s">
        <v>177</v>
      </c>
      <c r="E133" s="41"/>
      <c r="F133" s="246" t="s">
        <v>229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177</v>
      </c>
      <c r="AU133" s="18" t="s">
        <v>91</v>
      </c>
    </row>
    <row r="134" s="13" customFormat="1">
      <c r="A134" s="13"/>
      <c r="B134" s="248"/>
      <c r="C134" s="249"/>
      <c r="D134" s="240" t="s">
        <v>181</v>
      </c>
      <c r="E134" s="250" t="s">
        <v>1</v>
      </c>
      <c r="F134" s="251" t="s">
        <v>1295</v>
      </c>
      <c r="G134" s="249"/>
      <c r="H134" s="250" t="s">
        <v>1</v>
      </c>
      <c r="I134" s="252"/>
      <c r="J134" s="249"/>
      <c r="K134" s="249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181</v>
      </c>
      <c r="AU134" s="257" t="s">
        <v>91</v>
      </c>
      <c r="AV134" s="13" t="s">
        <v>89</v>
      </c>
      <c r="AW134" s="13" t="s">
        <v>38</v>
      </c>
      <c r="AX134" s="13" t="s">
        <v>82</v>
      </c>
      <c r="AY134" s="257" t="s">
        <v>162</v>
      </c>
    </row>
    <row r="135" s="13" customFormat="1">
      <c r="A135" s="13"/>
      <c r="B135" s="248"/>
      <c r="C135" s="249"/>
      <c r="D135" s="240" t="s">
        <v>181</v>
      </c>
      <c r="E135" s="250" t="s">
        <v>1</v>
      </c>
      <c r="F135" s="251" t="s">
        <v>1296</v>
      </c>
      <c r="G135" s="249"/>
      <c r="H135" s="250" t="s">
        <v>1</v>
      </c>
      <c r="I135" s="252"/>
      <c r="J135" s="249"/>
      <c r="K135" s="249"/>
      <c r="L135" s="253"/>
      <c r="M135" s="254"/>
      <c r="N135" s="255"/>
      <c r="O135" s="255"/>
      <c r="P135" s="255"/>
      <c r="Q135" s="255"/>
      <c r="R135" s="255"/>
      <c r="S135" s="255"/>
      <c r="T135" s="25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181</v>
      </c>
      <c r="AU135" s="257" t="s">
        <v>91</v>
      </c>
      <c r="AV135" s="13" t="s">
        <v>89</v>
      </c>
      <c r="AW135" s="13" t="s">
        <v>38</v>
      </c>
      <c r="AX135" s="13" t="s">
        <v>82</v>
      </c>
      <c r="AY135" s="257" t="s">
        <v>162</v>
      </c>
    </row>
    <row r="136" s="14" customFormat="1">
      <c r="A136" s="14"/>
      <c r="B136" s="258"/>
      <c r="C136" s="259"/>
      <c r="D136" s="240" t="s">
        <v>181</v>
      </c>
      <c r="E136" s="260" t="s">
        <v>1</v>
      </c>
      <c r="F136" s="261" t="s">
        <v>1297</v>
      </c>
      <c r="G136" s="259"/>
      <c r="H136" s="262">
        <v>0.16500000000000001</v>
      </c>
      <c r="I136" s="263"/>
      <c r="J136" s="259"/>
      <c r="K136" s="259"/>
      <c r="L136" s="264"/>
      <c r="M136" s="265"/>
      <c r="N136" s="266"/>
      <c r="O136" s="266"/>
      <c r="P136" s="266"/>
      <c r="Q136" s="266"/>
      <c r="R136" s="266"/>
      <c r="S136" s="266"/>
      <c r="T136" s="26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8" t="s">
        <v>181</v>
      </c>
      <c r="AU136" s="268" t="s">
        <v>91</v>
      </c>
      <c r="AV136" s="14" t="s">
        <v>91</v>
      </c>
      <c r="AW136" s="14" t="s">
        <v>38</v>
      </c>
      <c r="AX136" s="14" t="s">
        <v>82</v>
      </c>
      <c r="AY136" s="268" t="s">
        <v>162</v>
      </c>
    </row>
    <row r="137" s="13" customFormat="1">
      <c r="A137" s="13"/>
      <c r="B137" s="248"/>
      <c r="C137" s="249"/>
      <c r="D137" s="240" t="s">
        <v>181</v>
      </c>
      <c r="E137" s="250" t="s">
        <v>1</v>
      </c>
      <c r="F137" s="251" t="s">
        <v>1298</v>
      </c>
      <c r="G137" s="249"/>
      <c r="H137" s="250" t="s">
        <v>1</v>
      </c>
      <c r="I137" s="252"/>
      <c r="J137" s="249"/>
      <c r="K137" s="249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181</v>
      </c>
      <c r="AU137" s="257" t="s">
        <v>91</v>
      </c>
      <c r="AV137" s="13" t="s">
        <v>89</v>
      </c>
      <c r="AW137" s="13" t="s">
        <v>38</v>
      </c>
      <c r="AX137" s="13" t="s">
        <v>82</v>
      </c>
      <c r="AY137" s="257" t="s">
        <v>162</v>
      </c>
    </row>
    <row r="138" s="14" customFormat="1">
      <c r="A138" s="14"/>
      <c r="B138" s="258"/>
      <c r="C138" s="259"/>
      <c r="D138" s="240" t="s">
        <v>181</v>
      </c>
      <c r="E138" s="260" t="s">
        <v>1</v>
      </c>
      <c r="F138" s="261" t="s">
        <v>1299</v>
      </c>
      <c r="G138" s="259"/>
      <c r="H138" s="262">
        <v>0.30499999999999999</v>
      </c>
      <c r="I138" s="263"/>
      <c r="J138" s="259"/>
      <c r="K138" s="259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181</v>
      </c>
      <c r="AU138" s="268" t="s">
        <v>91</v>
      </c>
      <c r="AV138" s="14" t="s">
        <v>91</v>
      </c>
      <c r="AW138" s="14" t="s">
        <v>38</v>
      </c>
      <c r="AX138" s="14" t="s">
        <v>82</v>
      </c>
      <c r="AY138" s="268" t="s">
        <v>162</v>
      </c>
    </row>
    <row r="139" s="15" customFormat="1">
      <c r="A139" s="15"/>
      <c r="B139" s="269"/>
      <c r="C139" s="270"/>
      <c r="D139" s="240" t="s">
        <v>181</v>
      </c>
      <c r="E139" s="271" t="s">
        <v>1</v>
      </c>
      <c r="F139" s="272" t="s">
        <v>186</v>
      </c>
      <c r="G139" s="270"/>
      <c r="H139" s="273">
        <v>0.46999999999999997</v>
      </c>
      <c r="I139" s="274"/>
      <c r="J139" s="270"/>
      <c r="K139" s="270"/>
      <c r="L139" s="275"/>
      <c r="M139" s="276"/>
      <c r="N139" s="277"/>
      <c r="O139" s="277"/>
      <c r="P139" s="277"/>
      <c r="Q139" s="277"/>
      <c r="R139" s="277"/>
      <c r="S139" s="277"/>
      <c r="T139" s="27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9" t="s">
        <v>181</v>
      </c>
      <c r="AU139" s="279" t="s">
        <v>91</v>
      </c>
      <c r="AV139" s="15" t="s">
        <v>168</v>
      </c>
      <c r="AW139" s="15" t="s">
        <v>38</v>
      </c>
      <c r="AX139" s="15" t="s">
        <v>89</v>
      </c>
      <c r="AY139" s="279" t="s">
        <v>162</v>
      </c>
    </row>
    <row r="140" s="2" customFormat="1" ht="16.5" customHeight="1">
      <c r="A140" s="39"/>
      <c r="B140" s="40"/>
      <c r="C140" s="227" t="s">
        <v>187</v>
      </c>
      <c r="D140" s="227" t="s">
        <v>164</v>
      </c>
      <c r="E140" s="228" t="s">
        <v>969</v>
      </c>
      <c r="F140" s="229" t="s">
        <v>970</v>
      </c>
      <c r="G140" s="230" t="s">
        <v>173</v>
      </c>
      <c r="H140" s="231">
        <v>0.46999999999999997</v>
      </c>
      <c r="I140" s="232"/>
      <c r="J140" s="233">
        <f>ROUND(I140*H140,2)</f>
        <v>0</v>
      </c>
      <c r="K140" s="229" t="s">
        <v>174</v>
      </c>
      <c r="L140" s="45"/>
      <c r="M140" s="234" t="s">
        <v>1</v>
      </c>
      <c r="N140" s="235" t="s">
        <v>47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168</v>
      </c>
      <c r="AT140" s="238" t="s">
        <v>164</v>
      </c>
      <c r="AU140" s="238" t="s">
        <v>91</v>
      </c>
      <c r="AY140" s="18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89</v>
      </c>
      <c r="BK140" s="239">
        <f>ROUND(I140*H140,2)</f>
        <v>0</v>
      </c>
      <c r="BL140" s="18" t="s">
        <v>168</v>
      </c>
      <c r="BM140" s="238" t="s">
        <v>1300</v>
      </c>
    </row>
    <row r="141" s="2" customFormat="1">
      <c r="A141" s="39"/>
      <c r="B141" s="40"/>
      <c r="C141" s="41"/>
      <c r="D141" s="240" t="s">
        <v>170</v>
      </c>
      <c r="E141" s="41"/>
      <c r="F141" s="241" t="s">
        <v>972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170</v>
      </c>
      <c r="AU141" s="18" t="s">
        <v>91</v>
      </c>
    </row>
    <row r="142" s="2" customFormat="1">
      <c r="A142" s="39"/>
      <c r="B142" s="40"/>
      <c r="C142" s="41"/>
      <c r="D142" s="245" t="s">
        <v>177</v>
      </c>
      <c r="E142" s="41"/>
      <c r="F142" s="246" t="s">
        <v>973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177</v>
      </c>
      <c r="AU142" s="18" t="s">
        <v>91</v>
      </c>
    </row>
    <row r="143" s="2" customFormat="1" ht="16.5" customHeight="1">
      <c r="A143" s="39"/>
      <c r="B143" s="40"/>
      <c r="C143" s="227" t="s">
        <v>168</v>
      </c>
      <c r="D143" s="227" t="s">
        <v>164</v>
      </c>
      <c r="E143" s="228" t="s">
        <v>974</v>
      </c>
      <c r="F143" s="229" t="s">
        <v>975</v>
      </c>
      <c r="G143" s="230" t="s">
        <v>173</v>
      </c>
      <c r="H143" s="231">
        <v>0.46999999999999997</v>
      </c>
      <c r="I143" s="232"/>
      <c r="J143" s="233">
        <f>ROUND(I143*H143,2)</f>
        <v>0</v>
      </c>
      <c r="K143" s="229" t="s">
        <v>174</v>
      </c>
      <c r="L143" s="45"/>
      <c r="M143" s="234" t="s">
        <v>1</v>
      </c>
      <c r="N143" s="235" t="s">
        <v>47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168</v>
      </c>
      <c r="AT143" s="238" t="s">
        <v>164</v>
      </c>
      <c r="AU143" s="238" t="s">
        <v>91</v>
      </c>
      <c r="AY143" s="18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89</v>
      </c>
      <c r="BK143" s="239">
        <f>ROUND(I143*H143,2)</f>
        <v>0</v>
      </c>
      <c r="BL143" s="18" t="s">
        <v>168</v>
      </c>
      <c r="BM143" s="238" t="s">
        <v>1301</v>
      </c>
    </row>
    <row r="144" s="2" customFormat="1">
      <c r="A144" s="39"/>
      <c r="B144" s="40"/>
      <c r="C144" s="41"/>
      <c r="D144" s="240" t="s">
        <v>170</v>
      </c>
      <c r="E144" s="41"/>
      <c r="F144" s="241" t="s">
        <v>977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170</v>
      </c>
      <c r="AU144" s="18" t="s">
        <v>91</v>
      </c>
    </row>
    <row r="145" s="2" customFormat="1">
      <c r="A145" s="39"/>
      <c r="B145" s="40"/>
      <c r="C145" s="41"/>
      <c r="D145" s="245" t="s">
        <v>177</v>
      </c>
      <c r="E145" s="41"/>
      <c r="F145" s="246" t="s">
        <v>978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177</v>
      </c>
      <c r="AU145" s="18" t="s">
        <v>91</v>
      </c>
    </row>
    <row r="146" s="12" customFormat="1" ht="22.8" customHeight="1">
      <c r="A146" s="12"/>
      <c r="B146" s="211"/>
      <c r="C146" s="212"/>
      <c r="D146" s="213" t="s">
        <v>81</v>
      </c>
      <c r="E146" s="225" t="s">
        <v>91</v>
      </c>
      <c r="F146" s="225" t="s">
        <v>243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SUM(P147:P203)</f>
        <v>0</v>
      </c>
      <c r="Q146" s="219"/>
      <c r="R146" s="220">
        <f>SUM(R147:R203)</f>
        <v>7.8312799999999996</v>
      </c>
      <c r="S146" s="219"/>
      <c r="T146" s="221">
        <f>SUM(T147:T203)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89</v>
      </c>
      <c r="AT146" s="223" t="s">
        <v>81</v>
      </c>
      <c r="AU146" s="223" t="s">
        <v>89</v>
      </c>
      <c r="AY146" s="222" t="s">
        <v>162</v>
      </c>
      <c r="BK146" s="224">
        <f>SUM(BK147:BK203)</f>
        <v>0</v>
      </c>
    </row>
    <row r="147" s="2" customFormat="1" ht="16.5" customHeight="1">
      <c r="A147" s="39"/>
      <c r="B147" s="40"/>
      <c r="C147" s="227" t="s">
        <v>209</v>
      </c>
      <c r="D147" s="227" t="s">
        <v>164</v>
      </c>
      <c r="E147" s="228" t="s">
        <v>1302</v>
      </c>
      <c r="F147" s="229" t="s">
        <v>1303</v>
      </c>
      <c r="G147" s="230" t="s">
        <v>1304</v>
      </c>
      <c r="H147" s="231">
        <v>138</v>
      </c>
      <c r="I147" s="232"/>
      <c r="J147" s="233">
        <f>ROUND(I147*H147,2)</f>
        <v>0</v>
      </c>
      <c r="K147" s="229" t="s">
        <v>174</v>
      </c>
      <c r="L147" s="45"/>
      <c r="M147" s="234" t="s">
        <v>1</v>
      </c>
      <c r="N147" s="235" t="s">
        <v>47</v>
      </c>
      <c r="O147" s="92"/>
      <c r="P147" s="236">
        <f>O147*H147</f>
        <v>0</v>
      </c>
      <c r="Q147" s="236">
        <v>6.0000000000000002E-05</v>
      </c>
      <c r="R147" s="236">
        <f>Q147*H147</f>
        <v>0.0082800000000000009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168</v>
      </c>
      <c r="AT147" s="238" t="s">
        <v>164</v>
      </c>
      <c r="AU147" s="238" t="s">
        <v>91</v>
      </c>
      <c r="AY147" s="18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89</v>
      </c>
      <c r="BK147" s="239">
        <f>ROUND(I147*H147,2)</f>
        <v>0</v>
      </c>
      <c r="BL147" s="18" t="s">
        <v>168</v>
      </c>
      <c r="BM147" s="238" t="s">
        <v>1305</v>
      </c>
    </row>
    <row r="148" s="2" customFormat="1">
      <c r="A148" s="39"/>
      <c r="B148" s="40"/>
      <c r="C148" s="41"/>
      <c r="D148" s="240" t="s">
        <v>170</v>
      </c>
      <c r="E148" s="41"/>
      <c r="F148" s="241" t="s">
        <v>1306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170</v>
      </c>
      <c r="AU148" s="18" t="s">
        <v>91</v>
      </c>
    </row>
    <row r="149" s="2" customFormat="1">
      <c r="A149" s="39"/>
      <c r="B149" s="40"/>
      <c r="C149" s="41"/>
      <c r="D149" s="245" t="s">
        <v>177</v>
      </c>
      <c r="E149" s="41"/>
      <c r="F149" s="246" t="s">
        <v>1307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177</v>
      </c>
      <c r="AU149" s="18" t="s">
        <v>91</v>
      </c>
    </row>
    <row r="150" s="2" customFormat="1">
      <c r="A150" s="39"/>
      <c r="B150" s="40"/>
      <c r="C150" s="41"/>
      <c r="D150" s="240" t="s">
        <v>179</v>
      </c>
      <c r="E150" s="41"/>
      <c r="F150" s="247" t="s">
        <v>1308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179</v>
      </c>
      <c r="AU150" s="18" t="s">
        <v>91</v>
      </c>
    </row>
    <row r="151" s="13" customFormat="1">
      <c r="A151" s="13"/>
      <c r="B151" s="248"/>
      <c r="C151" s="249"/>
      <c r="D151" s="240" t="s">
        <v>181</v>
      </c>
      <c r="E151" s="250" t="s">
        <v>1</v>
      </c>
      <c r="F151" s="251" t="s">
        <v>1309</v>
      </c>
      <c r="G151" s="249"/>
      <c r="H151" s="250" t="s">
        <v>1</v>
      </c>
      <c r="I151" s="252"/>
      <c r="J151" s="249"/>
      <c r="K151" s="249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181</v>
      </c>
      <c r="AU151" s="257" t="s">
        <v>91</v>
      </c>
      <c r="AV151" s="13" t="s">
        <v>89</v>
      </c>
      <c r="AW151" s="13" t="s">
        <v>38</v>
      </c>
      <c r="AX151" s="13" t="s">
        <v>82</v>
      </c>
      <c r="AY151" s="257" t="s">
        <v>162</v>
      </c>
    </row>
    <row r="152" s="13" customFormat="1">
      <c r="A152" s="13"/>
      <c r="B152" s="248"/>
      <c r="C152" s="249"/>
      <c r="D152" s="240" t="s">
        <v>181</v>
      </c>
      <c r="E152" s="250" t="s">
        <v>1</v>
      </c>
      <c r="F152" s="251" t="s">
        <v>1310</v>
      </c>
      <c r="G152" s="249"/>
      <c r="H152" s="250" t="s">
        <v>1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181</v>
      </c>
      <c r="AU152" s="257" t="s">
        <v>91</v>
      </c>
      <c r="AV152" s="13" t="s">
        <v>89</v>
      </c>
      <c r="AW152" s="13" t="s">
        <v>38</v>
      </c>
      <c r="AX152" s="13" t="s">
        <v>82</v>
      </c>
      <c r="AY152" s="257" t="s">
        <v>162</v>
      </c>
    </row>
    <row r="153" s="14" customFormat="1">
      <c r="A153" s="14"/>
      <c r="B153" s="258"/>
      <c r="C153" s="259"/>
      <c r="D153" s="240" t="s">
        <v>181</v>
      </c>
      <c r="E153" s="260" t="s">
        <v>1</v>
      </c>
      <c r="F153" s="261" t="s">
        <v>1311</v>
      </c>
      <c r="G153" s="259"/>
      <c r="H153" s="262">
        <v>15</v>
      </c>
      <c r="I153" s="263"/>
      <c r="J153" s="259"/>
      <c r="K153" s="259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181</v>
      </c>
      <c r="AU153" s="268" t="s">
        <v>91</v>
      </c>
      <c r="AV153" s="14" t="s">
        <v>91</v>
      </c>
      <c r="AW153" s="14" t="s">
        <v>38</v>
      </c>
      <c r="AX153" s="14" t="s">
        <v>82</v>
      </c>
      <c r="AY153" s="268" t="s">
        <v>162</v>
      </c>
    </row>
    <row r="154" s="13" customFormat="1">
      <c r="A154" s="13"/>
      <c r="B154" s="248"/>
      <c r="C154" s="249"/>
      <c r="D154" s="240" t="s">
        <v>181</v>
      </c>
      <c r="E154" s="250" t="s">
        <v>1</v>
      </c>
      <c r="F154" s="251" t="s">
        <v>1312</v>
      </c>
      <c r="G154" s="249"/>
      <c r="H154" s="250" t="s">
        <v>1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181</v>
      </c>
      <c r="AU154" s="257" t="s">
        <v>91</v>
      </c>
      <c r="AV154" s="13" t="s">
        <v>89</v>
      </c>
      <c r="AW154" s="13" t="s">
        <v>38</v>
      </c>
      <c r="AX154" s="13" t="s">
        <v>82</v>
      </c>
      <c r="AY154" s="257" t="s">
        <v>162</v>
      </c>
    </row>
    <row r="155" s="14" customFormat="1">
      <c r="A155" s="14"/>
      <c r="B155" s="258"/>
      <c r="C155" s="259"/>
      <c r="D155" s="240" t="s">
        <v>181</v>
      </c>
      <c r="E155" s="260" t="s">
        <v>1</v>
      </c>
      <c r="F155" s="261" t="s">
        <v>1313</v>
      </c>
      <c r="G155" s="259"/>
      <c r="H155" s="262">
        <v>18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181</v>
      </c>
      <c r="AU155" s="268" t="s">
        <v>91</v>
      </c>
      <c r="AV155" s="14" t="s">
        <v>91</v>
      </c>
      <c r="AW155" s="14" t="s">
        <v>38</v>
      </c>
      <c r="AX155" s="14" t="s">
        <v>82</v>
      </c>
      <c r="AY155" s="268" t="s">
        <v>162</v>
      </c>
    </row>
    <row r="156" s="13" customFormat="1">
      <c r="A156" s="13"/>
      <c r="B156" s="248"/>
      <c r="C156" s="249"/>
      <c r="D156" s="240" t="s">
        <v>181</v>
      </c>
      <c r="E156" s="250" t="s">
        <v>1</v>
      </c>
      <c r="F156" s="251" t="s">
        <v>1314</v>
      </c>
      <c r="G156" s="249"/>
      <c r="H156" s="250" t="s">
        <v>1</v>
      </c>
      <c r="I156" s="252"/>
      <c r="J156" s="249"/>
      <c r="K156" s="249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181</v>
      </c>
      <c r="AU156" s="257" t="s">
        <v>91</v>
      </c>
      <c r="AV156" s="13" t="s">
        <v>89</v>
      </c>
      <c r="AW156" s="13" t="s">
        <v>38</v>
      </c>
      <c r="AX156" s="13" t="s">
        <v>82</v>
      </c>
      <c r="AY156" s="257" t="s">
        <v>162</v>
      </c>
    </row>
    <row r="157" s="14" customFormat="1">
      <c r="A157" s="14"/>
      <c r="B157" s="258"/>
      <c r="C157" s="259"/>
      <c r="D157" s="240" t="s">
        <v>181</v>
      </c>
      <c r="E157" s="260" t="s">
        <v>1</v>
      </c>
      <c r="F157" s="261" t="s">
        <v>1315</v>
      </c>
      <c r="G157" s="259"/>
      <c r="H157" s="262">
        <v>30</v>
      </c>
      <c r="I157" s="263"/>
      <c r="J157" s="259"/>
      <c r="K157" s="259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181</v>
      </c>
      <c r="AU157" s="268" t="s">
        <v>91</v>
      </c>
      <c r="AV157" s="14" t="s">
        <v>91</v>
      </c>
      <c r="AW157" s="14" t="s">
        <v>38</v>
      </c>
      <c r="AX157" s="14" t="s">
        <v>82</v>
      </c>
      <c r="AY157" s="268" t="s">
        <v>162</v>
      </c>
    </row>
    <row r="158" s="16" customFormat="1">
      <c r="A158" s="16"/>
      <c r="B158" s="290"/>
      <c r="C158" s="291"/>
      <c r="D158" s="240" t="s">
        <v>181</v>
      </c>
      <c r="E158" s="292" t="s">
        <v>1</v>
      </c>
      <c r="F158" s="293" t="s">
        <v>372</v>
      </c>
      <c r="G158" s="291"/>
      <c r="H158" s="294">
        <v>63</v>
      </c>
      <c r="I158" s="295"/>
      <c r="J158" s="291"/>
      <c r="K158" s="291"/>
      <c r="L158" s="296"/>
      <c r="M158" s="297"/>
      <c r="N158" s="298"/>
      <c r="O158" s="298"/>
      <c r="P158" s="298"/>
      <c r="Q158" s="298"/>
      <c r="R158" s="298"/>
      <c r="S158" s="298"/>
      <c r="T158" s="299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300" t="s">
        <v>181</v>
      </c>
      <c r="AU158" s="300" t="s">
        <v>91</v>
      </c>
      <c r="AV158" s="16" t="s">
        <v>187</v>
      </c>
      <c r="AW158" s="16" t="s">
        <v>38</v>
      </c>
      <c r="AX158" s="16" t="s">
        <v>82</v>
      </c>
      <c r="AY158" s="300" t="s">
        <v>162</v>
      </c>
    </row>
    <row r="159" s="13" customFormat="1">
      <c r="A159" s="13"/>
      <c r="B159" s="248"/>
      <c r="C159" s="249"/>
      <c r="D159" s="240" t="s">
        <v>181</v>
      </c>
      <c r="E159" s="250" t="s">
        <v>1</v>
      </c>
      <c r="F159" s="251" t="s">
        <v>1316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181</v>
      </c>
      <c r="AU159" s="257" t="s">
        <v>91</v>
      </c>
      <c r="AV159" s="13" t="s">
        <v>89</v>
      </c>
      <c r="AW159" s="13" t="s">
        <v>38</v>
      </c>
      <c r="AX159" s="13" t="s">
        <v>82</v>
      </c>
      <c r="AY159" s="257" t="s">
        <v>162</v>
      </c>
    </row>
    <row r="160" s="14" customFormat="1">
      <c r="A160" s="14"/>
      <c r="B160" s="258"/>
      <c r="C160" s="259"/>
      <c r="D160" s="240" t="s">
        <v>181</v>
      </c>
      <c r="E160" s="260" t="s">
        <v>1</v>
      </c>
      <c r="F160" s="261" t="s">
        <v>1317</v>
      </c>
      <c r="G160" s="259"/>
      <c r="H160" s="262">
        <v>75</v>
      </c>
      <c r="I160" s="263"/>
      <c r="J160" s="259"/>
      <c r="K160" s="259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181</v>
      </c>
      <c r="AU160" s="268" t="s">
        <v>91</v>
      </c>
      <c r="AV160" s="14" t="s">
        <v>91</v>
      </c>
      <c r="AW160" s="14" t="s">
        <v>38</v>
      </c>
      <c r="AX160" s="14" t="s">
        <v>82</v>
      </c>
      <c r="AY160" s="268" t="s">
        <v>162</v>
      </c>
    </row>
    <row r="161" s="16" customFormat="1">
      <c r="A161" s="16"/>
      <c r="B161" s="290"/>
      <c r="C161" s="291"/>
      <c r="D161" s="240" t="s">
        <v>181</v>
      </c>
      <c r="E161" s="292" t="s">
        <v>1</v>
      </c>
      <c r="F161" s="293" t="s">
        <v>372</v>
      </c>
      <c r="G161" s="291"/>
      <c r="H161" s="294">
        <v>75</v>
      </c>
      <c r="I161" s="295"/>
      <c r="J161" s="291"/>
      <c r="K161" s="291"/>
      <c r="L161" s="296"/>
      <c r="M161" s="297"/>
      <c r="N161" s="298"/>
      <c r="O161" s="298"/>
      <c r="P161" s="298"/>
      <c r="Q161" s="298"/>
      <c r="R161" s="298"/>
      <c r="S161" s="298"/>
      <c r="T161" s="299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300" t="s">
        <v>181</v>
      </c>
      <c r="AU161" s="300" t="s">
        <v>91</v>
      </c>
      <c r="AV161" s="16" t="s">
        <v>187</v>
      </c>
      <c r="AW161" s="16" t="s">
        <v>38</v>
      </c>
      <c r="AX161" s="16" t="s">
        <v>82</v>
      </c>
      <c r="AY161" s="300" t="s">
        <v>162</v>
      </c>
    </row>
    <row r="162" s="15" customFormat="1">
      <c r="A162" s="15"/>
      <c r="B162" s="269"/>
      <c r="C162" s="270"/>
      <c r="D162" s="240" t="s">
        <v>181</v>
      </c>
      <c r="E162" s="271" t="s">
        <v>1</v>
      </c>
      <c r="F162" s="272" t="s">
        <v>186</v>
      </c>
      <c r="G162" s="270"/>
      <c r="H162" s="273">
        <v>138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181</v>
      </c>
      <c r="AU162" s="279" t="s">
        <v>91</v>
      </c>
      <c r="AV162" s="15" t="s">
        <v>168</v>
      </c>
      <c r="AW162" s="15" t="s">
        <v>38</v>
      </c>
      <c r="AX162" s="15" t="s">
        <v>89</v>
      </c>
      <c r="AY162" s="279" t="s">
        <v>162</v>
      </c>
    </row>
    <row r="163" s="2" customFormat="1" ht="16.5" customHeight="1">
      <c r="A163" s="39"/>
      <c r="B163" s="40"/>
      <c r="C163" s="280" t="s">
        <v>216</v>
      </c>
      <c r="D163" s="280" t="s">
        <v>210</v>
      </c>
      <c r="E163" s="281" t="s">
        <v>1318</v>
      </c>
      <c r="F163" s="282" t="s">
        <v>1319</v>
      </c>
      <c r="G163" s="283" t="s">
        <v>240</v>
      </c>
      <c r="H163" s="284">
        <v>7.6319999999999997</v>
      </c>
      <c r="I163" s="285"/>
      <c r="J163" s="286">
        <f>ROUND(I163*H163,2)</f>
        <v>0</v>
      </c>
      <c r="K163" s="282" t="s">
        <v>174</v>
      </c>
      <c r="L163" s="287"/>
      <c r="M163" s="288" t="s">
        <v>1</v>
      </c>
      <c r="N163" s="289" t="s">
        <v>47</v>
      </c>
      <c r="O163" s="92"/>
      <c r="P163" s="236">
        <f>O163*H163</f>
        <v>0</v>
      </c>
      <c r="Q163" s="236">
        <v>1</v>
      </c>
      <c r="R163" s="236">
        <f>Q163*H163</f>
        <v>7.6319999999999997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214</v>
      </c>
      <c r="AT163" s="238" t="s">
        <v>210</v>
      </c>
      <c r="AU163" s="238" t="s">
        <v>91</v>
      </c>
      <c r="AY163" s="18" t="s">
        <v>162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89</v>
      </c>
      <c r="BK163" s="239">
        <f>ROUND(I163*H163,2)</f>
        <v>0</v>
      </c>
      <c r="BL163" s="18" t="s">
        <v>168</v>
      </c>
      <c r="BM163" s="238" t="s">
        <v>1320</v>
      </c>
    </row>
    <row r="164" s="2" customFormat="1">
      <c r="A164" s="39"/>
      <c r="B164" s="40"/>
      <c r="C164" s="41"/>
      <c r="D164" s="240" t="s">
        <v>170</v>
      </c>
      <c r="E164" s="41"/>
      <c r="F164" s="241" t="s">
        <v>1319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170</v>
      </c>
      <c r="AU164" s="18" t="s">
        <v>91</v>
      </c>
    </row>
    <row r="165" s="2" customFormat="1">
      <c r="A165" s="39"/>
      <c r="B165" s="40"/>
      <c r="C165" s="41"/>
      <c r="D165" s="240" t="s">
        <v>179</v>
      </c>
      <c r="E165" s="41"/>
      <c r="F165" s="247" t="s">
        <v>1321</v>
      </c>
      <c r="G165" s="41"/>
      <c r="H165" s="41"/>
      <c r="I165" s="242"/>
      <c r="J165" s="41"/>
      <c r="K165" s="41"/>
      <c r="L165" s="45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179</v>
      </c>
      <c r="AU165" s="18" t="s">
        <v>91</v>
      </c>
    </row>
    <row r="166" s="13" customFormat="1">
      <c r="A166" s="13"/>
      <c r="B166" s="248"/>
      <c r="C166" s="249"/>
      <c r="D166" s="240" t="s">
        <v>181</v>
      </c>
      <c r="E166" s="250" t="s">
        <v>1</v>
      </c>
      <c r="F166" s="251" t="s">
        <v>1296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181</v>
      </c>
      <c r="AU166" s="257" t="s">
        <v>91</v>
      </c>
      <c r="AV166" s="13" t="s">
        <v>89</v>
      </c>
      <c r="AW166" s="13" t="s">
        <v>38</v>
      </c>
      <c r="AX166" s="13" t="s">
        <v>82</v>
      </c>
      <c r="AY166" s="257" t="s">
        <v>162</v>
      </c>
    </row>
    <row r="167" s="14" customFormat="1">
      <c r="A167" s="14"/>
      <c r="B167" s="258"/>
      <c r="C167" s="259"/>
      <c r="D167" s="240" t="s">
        <v>181</v>
      </c>
      <c r="E167" s="260" t="s">
        <v>1</v>
      </c>
      <c r="F167" s="261" t="s">
        <v>1322</v>
      </c>
      <c r="G167" s="259"/>
      <c r="H167" s="262">
        <v>2.6800000000000002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181</v>
      </c>
      <c r="AU167" s="268" t="s">
        <v>91</v>
      </c>
      <c r="AV167" s="14" t="s">
        <v>91</v>
      </c>
      <c r="AW167" s="14" t="s">
        <v>38</v>
      </c>
      <c r="AX167" s="14" t="s">
        <v>82</v>
      </c>
      <c r="AY167" s="268" t="s">
        <v>162</v>
      </c>
    </row>
    <row r="168" s="13" customFormat="1">
      <c r="A168" s="13"/>
      <c r="B168" s="248"/>
      <c r="C168" s="249"/>
      <c r="D168" s="240" t="s">
        <v>181</v>
      </c>
      <c r="E168" s="250" t="s">
        <v>1</v>
      </c>
      <c r="F168" s="251" t="s">
        <v>1298</v>
      </c>
      <c r="G168" s="249"/>
      <c r="H168" s="250" t="s">
        <v>1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181</v>
      </c>
      <c r="AU168" s="257" t="s">
        <v>91</v>
      </c>
      <c r="AV168" s="13" t="s">
        <v>89</v>
      </c>
      <c r="AW168" s="13" t="s">
        <v>38</v>
      </c>
      <c r="AX168" s="13" t="s">
        <v>82</v>
      </c>
      <c r="AY168" s="257" t="s">
        <v>162</v>
      </c>
    </row>
    <row r="169" s="14" customFormat="1">
      <c r="A169" s="14"/>
      <c r="B169" s="258"/>
      <c r="C169" s="259"/>
      <c r="D169" s="240" t="s">
        <v>181</v>
      </c>
      <c r="E169" s="260" t="s">
        <v>1</v>
      </c>
      <c r="F169" s="261" t="s">
        <v>1323</v>
      </c>
      <c r="G169" s="259"/>
      <c r="H169" s="262">
        <v>4.952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181</v>
      </c>
      <c r="AU169" s="268" t="s">
        <v>91</v>
      </c>
      <c r="AV169" s="14" t="s">
        <v>91</v>
      </c>
      <c r="AW169" s="14" t="s">
        <v>38</v>
      </c>
      <c r="AX169" s="14" t="s">
        <v>82</v>
      </c>
      <c r="AY169" s="268" t="s">
        <v>162</v>
      </c>
    </row>
    <row r="170" s="15" customFormat="1">
      <c r="A170" s="15"/>
      <c r="B170" s="269"/>
      <c r="C170" s="270"/>
      <c r="D170" s="240" t="s">
        <v>181</v>
      </c>
      <c r="E170" s="271" t="s">
        <v>1</v>
      </c>
      <c r="F170" s="272" t="s">
        <v>186</v>
      </c>
      <c r="G170" s="270"/>
      <c r="H170" s="273">
        <v>7.6319999999999997</v>
      </c>
      <c r="I170" s="274"/>
      <c r="J170" s="270"/>
      <c r="K170" s="270"/>
      <c r="L170" s="275"/>
      <c r="M170" s="276"/>
      <c r="N170" s="277"/>
      <c r="O170" s="277"/>
      <c r="P170" s="277"/>
      <c r="Q170" s="277"/>
      <c r="R170" s="277"/>
      <c r="S170" s="277"/>
      <c r="T170" s="278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9" t="s">
        <v>181</v>
      </c>
      <c r="AU170" s="279" t="s">
        <v>91</v>
      </c>
      <c r="AV170" s="15" t="s">
        <v>168</v>
      </c>
      <c r="AW170" s="15" t="s">
        <v>38</v>
      </c>
      <c r="AX170" s="15" t="s">
        <v>89</v>
      </c>
      <c r="AY170" s="279" t="s">
        <v>162</v>
      </c>
    </row>
    <row r="171" s="2" customFormat="1" ht="16.5" customHeight="1">
      <c r="A171" s="39"/>
      <c r="B171" s="40"/>
      <c r="C171" s="280" t="s">
        <v>225</v>
      </c>
      <c r="D171" s="280" t="s">
        <v>210</v>
      </c>
      <c r="E171" s="281" t="s">
        <v>1324</v>
      </c>
      <c r="F171" s="282" t="s">
        <v>1325</v>
      </c>
      <c r="G171" s="283" t="s">
        <v>240</v>
      </c>
      <c r="H171" s="284">
        <v>0.191</v>
      </c>
      <c r="I171" s="285"/>
      <c r="J171" s="286">
        <f>ROUND(I171*H171,2)</f>
        <v>0</v>
      </c>
      <c r="K171" s="282" t="s">
        <v>174</v>
      </c>
      <c r="L171" s="287"/>
      <c r="M171" s="288" t="s">
        <v>1</v>
      </c>
      <c r="N171" s="289" t="s">
        <v>47</v>
      </c>
      <c r="O171" s="92"/>
      <c r="P171" s="236">
        <f>O171*H171</f>
        <v>0</v>
      </c>
      <c r="Q171" s="236">
        <v>1</v>
      </c>
      <c r="R171" s="236">
        <f>Q171*H171</f>
        <v>0.191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214</v>
      </c>
      <c r="AT171" s="238" t="s">
        <v>210</v>
      </c>
      <c r="AU171" s="238" t="s">
        <v>91</v>
      </c>
      <c r="AY171" s="18" t="s">
        <v>162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89</v>
      </c>
      <c r="BK171" s="239">
        <f>ROUND(I171*H171,2)</f>
        <v>0</v>
      </c>
      <c r="BL171" s="18" t="s">
        <v>168</v>
      </c>
      <c r="BM171" s="238" t="s">
        <v>1326</v>
      </c>
    </row>
    <row r="172" s="2" customFormat="1">
      <c r="A172" s="39"/>
      <c r="B172" s="40"/>
      <c r="C172" s="41"/>
      <c r="D172" s="240" t="s">
        <v>170</v>
      </c>
      <c r="E172" s="41"/>
      <c r="F172" s="241" t="s">
        <v>1325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170</v>
      </c>
      <c r="AU172" s="18" t="s">
        <v>91</v>
      </c>
    </row>
    <row r="173" s="2" customFormat="1">
      <c r="A173" s="39"/>
      <c r="B173" s="40"/>
      <c r="C173" s="41"/>
      <c r="D173" s="240" t="s">
        <v>179</v>
      </c>
      <c r="E173" s="41"/>
      <c r="F173" s="247" t="s">
        <v>1321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91</v>
      </c>
    </row>
    <row r="174" s="13" customFormat="1">
      <c r="A174" s="13"/>
      <c r="B174" s="248"/>
      <c r="C174" s="249"/>
      <c r="D174" s="240" t="s">
        <v>181</v>
      </c>
      <c r="E174" s="250" t="s">
        <v>1</v>
      </c>
      <c r="F174" s="251" t="s">
        <v>1296</v>
      </c>
      <c r="G174" s="249"/>
      <c r="H174" s="250" t="s">
        <v>1</v>
      </c>
      <c r="I174" s="252"/>
      <c r="J174" s="249"/>
      <c r="K174" s="249"/>
      <c r="L174" s="253"/>
      <c r="M174" s="254"/>
      <c r="N174" s="255"/>
      <c r="O174" s="255"/>
      <c r="P174" s="255"/>
      <c r="Q174" s="255"/>
      <c r="R174" s="255"/>
      <c r="S174" s="255"/>
      <c r="T174" s="25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7" t="s">
        <v>181</v>
      </c>
      <c r="AU174" s="257" t="s">
        <v>91</v>
      </c>
      <c r="AV174" s="13" t="s">
        <v>89</v>
      </c>
      <c r="AW174" s="13" t="s">
        <v>38</v>
      </c>
      <c r="AX174" s="13" t="s">
        <v>82</v>
      </c>
      <c r="AY174" s="257" t="s">
        <v>162</v>
      </c>
    </row>
    <row r="175" s="14" customFormat="1">
      <c r="A175" s="14"/>
      <c r="B175" s="258"/>
      <c r="C175" s="259"/>
      <c r="D175" s="240" t="s">
        <v>181</v>
      </c>
      <c r="E175" s="260" t="s">
        <v>1</v>
      </c>
      <c r="F175" s="261" t="s">
        <v>1327</v>
      </c>
      <c r="G175" s="259"/>
      <c r="H175" s="262">
        <v>0.067000000000000004</v>
      </c>
      <c r="I175" s="263"/>
      <c r="J175" s="259"/>
      <c r="K175" s="259"/>
      <c r="L175" s="264"/>
      <c r="M175" s="265"/>
      <c r="N175" s="266"/>
      <c r="O175" s="266"/>
      <c r="P175" s="266"/>
      <c r="Q175" s="266"/>
      <c r="R175" s="266"/>
      <c r="S175" s="266"/>
      <c r="T175" s="26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8" t="s">
        <v>181</v>
      </c>
      <c r="AU175" s="268" t="s">
        <v>91</v>
      </c>
      <c r="AV175" s="14" t="s">
        <v>91</v>
      </c>
      <c r="AW175" s="14" t="s">
        <v>38</v>
      </c>
      <c r="AX175" s="14" t="s">
        <v>82</v>
      </c>
      <c r="AY175" s="268" t="s">
        <v>162</v>
      </c>
    </row>
    <row r="176" s="13" customFormat="1">
      <c r="A176" s="13"/>
      <c r="B176" s="248"/>
      <c r="C176" s="249"/>
      <c r="D176" s="240" t="s">
        <v>181</v>
      </c>
      <c r="E176" s="250" t="s">
        <v>1</v>
      </c>
      <c r="F176" s="251" t="s">
        <v>1298</v>
      </c>
      <c r="G176" s="249"/>
      <c r="H176" s="250" t="s">
        <v>1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181</v>
      </c>
      <c r="AU176" s="257" t="s">
        <v>91</v>
      </c>
      <c r="AV176" s="13" t="s">
        <v>89</v>
      </c>
      <c r="AW176" s="13" t="s">
        <v>38</v>
      </c>
      <c r="AX176" s="13" t="s">
        <v>82</v>
      </c>
      <c r="AY176" s="257" t="s">
        <v>162</v>
      </c>
    </row>
    <row r="177" s="14" customFormat="1">
      <c r="A177" s="14"/>
      <c r="B177" s="258"/>
      <c r="C177" s="259"/>
      <c r="D177" s="240" t="s">
        <v>181</v>
      </c>
      <c r="E177" s="260" t="s">
        <v>1</v>
      </c>
      <c r="F177" s="261" t="s">
        <v>1328</v>
      </c>
      <c r="G177" s="259"/>
      <c r="H177" s="262">
        <v>0.124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8" t="s">
        <v>181</v>
      </c>
      <c r="AU177" s="268" t="s">
        <v>91</v>
      </c>
      <c r="AV177" s="14" t="s">
        <v>91</v>
      </c>
      <c r="AW177" s="14" t="s">
        <v>38</v>
      </c>
      <c r="AX177" s="14" t="s">
        <v>82</v>
      </c>
      <c r="AY177" s="268" t="s">
        <v>162</v>
      </c>
    </row>
    <row r="178" s="15" customFormat="1">
      <c r="A178" s="15"/>
      <c r="B178" s="269"/>
      <c r="C178" s="270"/>
      <c r="D178" s="240" t="s">
        <v>181</v>
      </c>
      <c r="E178" s="271" t="s">
        <v>1</v>
      </c>
      <c r="F178" s="272" t="s">
        <v>186</v>
      </c>
      <c r="G178" s="270"/>
      <c r="H178" s="273">
        <v>0.191</v>
      </c>
      <c r="I178" s="274"/>
      <c r="J178" s="270"/>
      <c r="K178" s="270"/>
      <c r="L178" s="275"/>
      <c r="M178" s="276"/>
      <c r="N178" s="277"/>
      <c r="O178" s="277"/>
      <c r="P178" s="277"/>
      <c r="Q178" s="277"/>
      <c r="R178" s="277"/>
      <c r="S178" s="277"/>
      <c r="T178" s="27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9" t="s">
        <v>181</v>
      </c>
      <c r="AU178" s="279" t="s">
        <v>91</v>
      </c>
      <c r="AV178" s="15" t="s">
        <v>168</v>
      </c>
      <c r="AW178" s="15" t="s">
        <v>38</v>
      </c>
      <c r="AX178" s="15" t="s">
        <v>89</v>
      </c>
      <c r="AY178" s="279" t="s">
        <v>162</v>
      </c>
    </row>
    <row r="179" s="2" customFormat="1" ht="16.5" customHeight="1">
      <c r="A179" s="39"/>
      <c r="B179" s="40"/>
      <c r="C179" s="280" t="s">
        <v>214</v>
      </c>
      <c r="D179" s="280" t="s">
        <v>210</v>
      </c>
      <c r="E179" s="281" t="s">
        <v>1329</v>
      </c>
      <c r="F179" s="282" t="s">
        <v>1330</v>
      </c>
      <c r="G179" s="283" t="s">
        <v>173</v>
      </c>
      <c r="H179" s="284">
        <v>9.5399999999999991</v>
      </c>
      <c r="I179" s="285"/>
      <c r="J179" s="286">
        <f>ROUND(I179*H179,2)</f>
        <v>0</v>
      </c>
      <c r="K179" s="282" t="s">
        <v>174</v>
      </c>
      <c r="L179" s="287"/>
      <c r="M179" s="288" t="s">
        <v>1</v>
      </c>
      <c r="N179" s="289" t="s">
        <v>47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214</v>
      </c>
      <c r="AT179" s="238" t="s">
        <v>210</v>
      </c>
      <c r="AU179" s="238" t="s">
        <v>91</v>
      </c>
      <c r="AY179" s="18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89</v>
      </c>
      <c r="BK179" s="239">
        <f>ROUND(I179*H179,2)</f>
        <v>0</v>
      </c>
      <c r="BL179" s="18" t="s">
        <v>168</v>
      </c>
      <c r="BM179" s="238" t="s">
        <v>1331</v>
      </c>
    </row>
    <row r="180" s="2" customFormat="1">
      <c r="A180" s="39"/>
      <c r="B180" s="40"/>
      <c r="C180" s="41"/>
      <c r="D180" s="240" t="s">
        <v>170</v>
      </c>
      <c r="E180" s="41"/>
      <c r="F180" s="241" t="s">
        <v>1330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170</v>
      </c>
      <c r="AU180" s="18" t="s">
        <v>91</v>
      </c>
    </row>
    <row r="181" s="2" customFormat="1">
      <c r="A181" s="39"/>
      <c r="B181" s="40"/>
      <c r="C181" s="41"/>
      <c r="D181" s="240" t="s">
        <v>179</v>
      </c>
      <c r="E181" s="41"/>
      <c r="F181" s="247" t="s">
        <v>1321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179</v>
      </c>
      <c r="AU181" s="18" t="s">
        <v>91</v>
      </c>
    </row>
    <row r="182" s="13" customFormat="1">
      <c r="A182" s="13"/>
      <c r="B182" s="248"/>
      <c r="C182" s="249"/>
      <c r="D182" s="240" t="s">
        <v>181</v>
      </c>
      <c r="E182" s="250" t="s">
        <v>1</v>
      </c>
      <c r="F182" s="251" t="s">
        <v>1296</v>
      </c>
      <c r="G182" s="249"/>
      <c r="H182" s="250" t="s">
        <v>1</v>
      </c>
      <c r="I182" s="252"/>
      <c r="J182" s="249"/>
      <c r="K182" s="249"/>
      <c r="L182" s="253"/>
      <c r="M182" s="254"/>
      <c r="N182" s="255"/>
      <c r="O182" s="255"/>
      <c r="P182" s="255"/>
      <c r="Q182" s="255"/>
      <c r="R182" s="255"/>
      <c r="S182" s="255"/>
      <c r="T182" s="25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7" t="s">
        <v>181</v>
      </c>
      <c r="AU182" s="257" t="s">
        <v>91</v>
      </c>
      <c r="AV182" s="13" t="s">
        <v>89</v>
      </c>
      <c r="AW182" s="13" t="s">
        <v>38</v>
      </c>
      <c r="AX182" s="13" t="s">
        <v>82</v>
      </c>
      <c r="AY182" s="257" t="s">
        <v>162</v>
      </c>
    </row>
    <row r="183" s="14" customFormat="1">
      <c r="A183" s="14"/>
      <c r="B183" s="258"/>
      <c r="C183" s="259"/>
      <c r="D183" s="240" t="s">
        <v>181</v>
      </c>
      <c r="E183" s="260" t="s">
        <v>1</v>
      </c>
      <c r="F183" s="261" t="s">
        <v>1332</v>
      </c>
      <c r="G183" s="259"/>
      <c r="H183" s="262">
        <v>3.3500000000000001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181</v>
      </c>
      <c r="AU183" s="268" t="s">
        <v>91</v>
      </c>
      <c r="AV183" s="14" t="s">
        <v>91</v>
      </c>
      <c r="AW183" s="14" t="s">
        <v>38</v>
      </c>
      <c r="AX183" s="14" t="s">
        <v>82</v>
      </c>
      <c r="AY183" s="268" t="s">
        <v>162</v>
      </c>
    </row>
    <row r="184" s="13" customFormat="1">
      <c r="A184" s="13"/>
      <c r="B184" s="248"/>
      <c r="C184" s="249"/>
      <c r="D184" s="240" t="s">
        <v>181</v>
      </c>
      <c r="E184" s="250" t="s">
        <v>1</v>
      </c>
      <c r="F184" s="251" t="s">
        <v>1298</v>
      </c>
      <c r="G184" s="249"/>
      <c r="H184" s="250" t="s">
        <v>1</v>
      </c>
      <c r="I184" s="252"/>
      <c r="J184" s="249"/>
      <c r="K184" s="249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181</v>
      </c>
      <c r="AU184" s="257" t="s">
        <v>91</v>
      </c>
      <c r="AV184" s="13" t="s">
        <v>89</v>
      </c>
      <c r="AW184" s="13" t="s">
        <v>38</v>
      </c>
      <c r="AX184" s="13" t="s">
        <v>82</v>
      </c>
      <c r="AY184" s="257" t="s">
        <v>162</v>
      </c>
    </row>
    <row r="185" s="14" customFormat="1">
      <c r="A185" s="14"/>
      <c r="B185" s="258"/>
      <c r="C185" s="259"/>
      <c r="D185" s="240" t="s">
        <v>181</v>
      </c>
      <c r="E185" s="260" t="s">
        <v>1</v>
      </c>
      <c r="F185" s="261" t="s">
        <v>1333</v>
      </c>
      <c r="G185" s="259"/>
      <c r="H185" s="262">
        <v>6.1900000000000004</v>
      </c>
      <c r="I185" s="263"/>
      <c r="J185" s="259"/>
      <c r="K185" s="259"/>
      <c r="L185" s="264"/>
      <c r="M185" s="265"/>
      <c r="N185" s="266"/>
      <c r="O185" s="266"/>
      <c r="P185" s="266"/>
      <c r="Q185" s="266"/>
      <c r="R185" s="266"/>
      <c r="S185" s="266"/>
      <c r="T185" s="267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8" t="s">
        <v>181</v>
      </c>
      <c r="AU185" s="268" t="s">
        <v>91</v>
      </c>
      <c r="AV185" s="14" t="s">
        <v>91</v>
      </c>
      <c r="AW185" s="14" t="s">
        <v>38</v>
      </c>
      <c r="AX185" s="14" t="s">
        <v>82</v>
      </c>
      <c r="AY185" s="268" t="s">
        <v>162</v>
      </c>
    </row>
    <row r="186" s="15" customFormat="1">
      <c r="A186" s="15"/>
      <c r="B186" s="269"/>
      <c r="C186" s="270"/>
      <c r="D186" s="240" t="s">
        <v>181</v>
      </c>
      <c r="E186" s="271" t="s">
        <v>1</v>
      </c>
      <c r="F186" s="272" t="s">
        <v>186</v>
      </c>
      <c r="G186" s="270"/>
      <c r="H186" s="273">
        <v>9.5399999999999991</v>
      </c>
      <c r="I186" s="274"/>
      <c r="J186" s="270"/>
      <c r="K186" s="270"/>
      <c r="L186" s="275"/>
      <c r="M186" s="276"/>
      <c r="N186" s="277"/>
      <c r="O186" s="277"/>
      <c r="P186" s="277"/>
      <c r="Q186" s="277"/>
      <c r="R186" s="277"/>
      <c r="S186" s="277"/>
      <c r="T186" s="278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9" t="s">
        <v>181</v>
      </c>
      <c r="AU186" s="279" t="s">
        <v>91</v>
      </c>
      <c r="AV186" s="15" t="s">
        <v>168</v>
      </c>
      <c r="AW186" s="15" t="s">
        <v>38</v>
      </c>
      <c r="AX186" s="15" t="s">
        <v>89</v>
      </c>
      <c r="AY186" s="279" t="s">
        <v>162</v>
      </c>
    </row>
    <row r="187" s="2" customFormat="1" ht="16.5" customHeight="1">
      <c r="A187" s="39"/>
      <c r="B187" s="40"/>
      <c r="C187" s="227" t="s">
        <v>237</v>
      </c>
      <c r="D187" s="227" t="s">
        <v>164</v>
      </c>
      <c r="E187" s="228" t="s">
        <v>1334</v>
      </c>
      <c r="F187" s="229" t="s">
        <v>1335</v>
      </c>
      <c r="G187" s="230" t="s">
        <v>213</v>
      </c>
      <c r="H187" s="231">
        <v>27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47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168</v>
      </c>
      <c r="AT187" s="238" t="s">
        <v>164</v>
      </c>
      <c r="AU187" s="238" t="s">
        <v>91</v>
      </c>
      <c r="AY187" s="18" t="s">
        <v>162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89</v>
      </c>
      <c r="BK187" s="239">
        <f>ROUND(I187*H187,2)</f>
        <v>0</v>
      </c>
      <c r="BL187" s="18" t="s">
        <v>168</v>
      </c>
      <c r="BM187" s="238" t="s">
        <v>1336</v>
      </c>
    </row>
    <row r="188" s="2" customFormat="1">
      <c r="A188" s="39"/>
      <c r="B188" s="40"/>
      <c r="C188" s="41"/>
      <c r="D188" s="240" t="s">
        <v>170</v>
      </c>
      <c r="E188" s="41"/>
      <c r="F188" s="241" t="s">
        <v>1335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170</v>
      </c>
      <c r="AU188" s="18" t="s">
        <v>91</v>
      </c>
    </row>
    <row r="189" s="13" customFormat="1">
      <c r="A189" s="13"/>
      <c r="B189" s="248"/>
      <c r="C189" s="249"/>
      <c r="D189" s="240" t="s">
        <v>181</v>
      </c>
      <c r="E189" s="250" t="s">
        <v>1</v>
      </c>
      <c r="F189" s="251" t="s">
        <v>1309</v>
      </c>
      <c r="G189" s="249"/>
      <c r="H189" s="250" t="s">
        <v>1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7" t="s">
        <v>181</v>
      </c>
      <c r="AU189" s="257" t="s">
        <v>91</v>
      </c>
      <c r="AV189" s="13" t="s">
        <v>89</v>
      </c>
      <c r="AW189" s="13" t="s">
        <v>38</v>
      </c>
      <c r="AX189" s="13" t="s">
        <v>82</v>
      </c>
      <c r="AY189" s="257" t="s">
        <v>162</v>
      </c>
    </row>
    <row r="190" s="13" customFormat="1">
      <c r="A190" s="13"/>
      <c r="B190" s="248"/>
      <c r="C190" s="249"/>
      <c r="D190" s="240" t="s">
        <v>181</v>
      </c>
      <c r="E190" s="250" t="s">
        <v>1</v>
      </c>
      <c r="F190" s="251" t="s">
        <v>1310</v>
      </c>
      <c r="G190" s="249"/>
      <c r="H190" s="250" t="s">
        <v>1</v>
      </c>
      <c r="I190" s="252"/>
      <c r="J190" s="249"/>
      <c r="K190" s="249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181</v>
      </c>
      <c r="AU190" s="257" t="s">
        <v>91</v>
      </c>
      <c r="AV190" s="13" t="s">
        <v>89</v>
      </c>
      <c r="AW190" s="13" t="s">
        <v>38</v>
      </c>
      <c r="AX190" s="13" t="s">
        <v>82</v>
      </c>
      <c r="AY190" s="257" t="s">
        <v>162</v>
      </c>
    </row>
    <row r="191" s="14" customFormat="1">
      <c r="A191" s="14"/>
      <c r="B191" s="258"/>
      <c r="C191" s="259"/>
      <c r="D191" s="240" t="s">
        <v>181</v>
      </c>
      <c r="E191" s="260" t="s">
        <v>1</v>
      </c>
      <c r="F191" s="261" t="s">
        <v>1337</v>
      </c>
      <c r="G191" s="259"/>
      <c r="H191" s="262">
        <v>5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181</v>
      </c>
      <c r="AU191" s="268" t="s">
        <v>91</v>
      </c>
      <c r="AV191" s="14" t="s">
        <v>91</v>
      </c>
      <c r="AW191" s="14" t="s">
        <v>38</v>
      </c>
      <c r="AX191" s="14" t="s">
        <v>82</v>
      </c>
      <c r="AY191" s="268" t="s">
        <v>162</v>
      </c>
    </row>
    <row r="192" s="13" customFormat="1">
      <c r="A192" s="13"/>
      <c r="B192" s="248"/>
      <c r="C192" s="249"/>
      <c r="D192" s="240" t="s">
        <v>181</v>
      </c>
      <c r="E192" s="250" t="s">
        <v>1</v>
      </c>
      <c r="F192" s="251" t="s">
        <v>1314</v>
      </c>
      <c r="G192" s="249"/>
      <c r="H192" s="250" t="s">
        <v>1</v>
      </c>
      <c r="I192" s="252"/>
      <c r="J192" s="249"/>
      <c r="K192" s="249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181</v>
      </c>
      <c r="AU192" s="257" t="s">
        <v>91</v>
      </c>
      <c r="AV192" s="13" t="s">
        <v>89</v>
      </c>
      <c r="AW192" s="13" t="s">
        <v>38</v>
      </c>
      <c r="AX192" s="13" t="s">
        <v>82</v>
      </c>
      <c r="AY192" s="257" t="s">
        <v>162</v>
      </c>
    </row>
    <row r="193" s="14" customFormat="1">
      <c r="A193" s="14"/>
      <c r="B193" s="258"/>
      <c r="C193" s="259"/>
      <c r="D193" s="240" t="s">
        <v>181</v>
      </c>
      <c r="E193" s="260" t="s">
        <v>1</v>
      </c>
      <c r="F193" s="261" t="s">
        <v>1338</v>
      </c>
      <c r="G193" s="259"/>
      <c r="H193" s="262">
        <v>10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181</v>
      </c>
      <c r="AU193" s="268" t="s">
        <v>91</v>
      </c>
      <c r="AV193" s="14" t="s">
        <v>91</v>
      </c>
      <c r="AW193" s="14" t="s">
        <v>38</v>
      </c>
      <c r="AX193" s="14" t="s">
        <v>82</v>
      </c>
      <c r="AY193" s="268" t="s">
        <v>162</v>
      </c>
    </row>
    <row r="194" s="16" customFormat="1">
      <c r="A194" s="16"/>
      <c r="B194" s="290"/>
      <c r="C194" s="291"/>
      <c r="D194" s="240" t="s">
        <v>181</v>
      </c>
      <c r="E194" s="292" t="s">
        <v>1</v>
      </c>
      <c r="F194" s="293" t="s">
        <v>372</v>
      </c>
      <c r="G194" s="291"/>
      <c r="H194" s="294">
        <v>15</v>
      </c>
      <c r="I194" s="295"/>
      <c r="J194" s="291"/>
      <c r="K194" s="291"/>
      <c r="L194" s="296"/>
      <c r="M194" s="297"/>
      <c r="N194" s="298"/>
      <c r="O194" s="298"/>
      <c r="P194" s="298"/>
      <c r="Q194" s="298"/>
      <c r="R194" s="298"/>
      <c r="S194" s="298"/>
      <c r="T194" s="299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300" t="s">
        <v>181</v>
      </c>
      <c r="AU194" s="300" t="s">
        <v>91</v>
      </c>
      <c r="AV194" s="16" t="s">
        <v>187</v>
      </c>
      <c r="AW194" s="16" t="s">
        <v>38</v>
      </c>
      <c r="AX194" s="16" t="s">
        <v>82</v>
      </c>
      <c r="AY194" s="300" t="s">
        <v>162</v>
      </c>
    </row>
    <row r="195" s="13" customFormat="1">
      <c r="A195" s="13"/>
      <c r="B195" s="248"/>
      <c r="C195" s="249"/>
      <c r="D195" s="240" t="s">
        <v>181</v>
      </c>
      <c r="E195" s="250" t="s">
        <v>1</v>
      </c>
      <c r="F195" s="251" t="s">
        <v>1316</v>
      </c>
      <c r="G195" s="249"/>
      <c r="H195" s="250" t="s">
        <v>1</v>
      </c>
      <c r="I195" s="252"/>
      <c r="J195" s="249"/>
      <c r="K195" s="249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181</v>
      </c>
      <c r="AU195" s="257" t="s">
        <v>91</v>
      </c>
      <c r="AV195" s="13" t="s">
        <v>89</v>
      </c>
      <c r="AW195" s="13" t="s">
        <v>38</v>
      </c>
      <c r="AX195" s="13" t="s">
        <v>82</v>
      </c>
      <c r="AY195" s="257" t="s">
        <v>162</v>
      </c>
    </row>
    <row r="196" s="13" customFormat="1">
      <c r="A196" s="13"/>
      <c r="B196" s="248"/>
      <c r="C196" s="249"/>
      <c r="D196" s="240" t="s">
        <v>181</v>
      </c>
      <c r="E196" s="250" t="s">
        <v>1</v>
      </c>
      <c r="F196" s="251" t="s">
        <v>1339</v>
      </c>
      <c r="G196" s="249"/>
      <c r="H196" s="250" t="s">
        <v>1</v>
      </c>
      <c r="I196" s="252"/>
      <c r="J196" s="249"/>
      <c r="K196" s="249"/>
      <c r="L196" s="253"/>
      <c r="M196" s="254"/>
      <c r="N196" s="255"/>
      <c r="O196" s="255"/>
      <c r="P196" s="255"/>
      <c r="Q196" s="255"/>
      <c r="R196" s="255"/>
      <c r="S196" s="255"/>
      <c r="T196" s="25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7" t="s">
        <v>181</v>
      </c>
      <c r="AU196" s="257" t="s">
        <v>91</v>
      </c>
      <c r="AV196" s="13" t="s">
        <v>89</v>
      </c>
      <c r="AW196" s="13" t="s">
        <v>38</v>
      </c>
      <c r="AX196" s="13" t="s">
        <v>82</v>
      </c>
      <c r="AY196" s="257" t="s">
        <v>162</v>
      </c>
    </row>
    <row r="197" s="14" customFormat="1">
      <c r="A197" s="14"/>
      <c r="B197" s="258"/>
      <c r="C197" s="259"/>
      <c r="D197" s="240" t="s">
        <v>181</v>
      </c>
      <c r="E197" s="260" t="s">
        <v>1</v>
      </c>
      <c r="F197" s="261" t="s">
        <v>1340</v>
      </c>
      <c r="G197" s="259"/>
      <c r="H197" s="262">
        <v>2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181</v>
      </c>
      <c r="AU197" s="268" t="s">
        <v>91</v>
      </c>
      <c r="AV197" s="14" t="s">
        <v>91</v>
      </c>
      <c r="AW197" s="14" t="s">
        <v>38</v>
      </c>
      <c r="AX197" s="14" t="s">
        <v>82</v>
      </c>
      <c r="AY197" s="268" t="s">
        <v>162</v>
      </c>
    </row>
    <row r="198" s="13" customFormat="1">
      <c r="A198" s="13"/>
      <c r="B198" s="248"/>
      <c r="C198" s="249"/>
      <c r="D198" s="240" t="s">
        <v>181</v>
      </c>
      <c r="E198" s="250" t="s">
        <v>1</v>
      </c>
      <c r="F198" s="251" t="s">
        <v>1341</v>
      </c>
      <c r="G198" s="249"/>
      <c r="H198" s="250" t="s">
        <v>1</v>
      </c>
      <c r="I198" s="252"/>
      <c r="J198" s="249"/>
      <c r="K198" s="249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181</v>
      </c>
      <c r="AU198" s="257" t="s">
        <v>91</v>
      </c>
      <c r="AV198" s="13" t="s">
        <v>89</v>
      </c>
      <c r="AW198" s="13" t="s">
        <v>38</v>
      </c>
      <c r="AX198" s="13" t="s">
        <v>82</v>
      </c>
      <c r="AY198" s="257" t="s">
        <v>162</v>
      </c>
    </row>
    <row r="199" s="14" customFormat="1">
      <c r="A199" s="14"/>
      <c r="B199" s="258"/>
      <c r="C199" s="259"/>
      <c r="D199" s="240" t="s">
        <v>181</v>
      </c>
      <c r="E199" s="260" t="s">
        <v>1</v>
      </c>
      <c r="F199" s="261" t="s">
        <v>1342</v>
      </c>
      <c r="G199" s="259"/>
      <c r="H199" s="262">
        <v>8</v>
      </c>
      <c r="I199" s="263"/>
      <c r="J199" s="259"/>
      <c r="K199" s="259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181</v>
      </c>
      <c r="AU199" s="268" t="s">
        <v>91</v>
      </c>
      <c r="AV199" s="14" t="s">
        <v>91</v>
      </c>
      <c r="AW199" s="14" t="s">
        <v>38</v>
      </c>
      <c r="AX199" s="14" t="s">
        <v>82</v>
      </c>
      <c r="AY199" s="268" t="s">
        <v>162</v>
      </c>
    </row>
    <row r="200" s="13" customFormat="1">
      <c r="A200" s="13"/>
      <c r="B200" s="248"/>
      <c r="C200" s="249"/>
      <c r="D200" s="240" t="s">
        <v>181</v>
      </c>
      <c r="E200" s="250" t="s">
        <v>1</v>
      </c>
      <c r="F200" s="251" t="s">
        <v>1343</v>
      </c>
      <c r="G200" s="249"/>
      <c r="H200" s="250" t="s">
        <v>1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181</v>
      </c>
      <c r="AU200" s="257" t="s">
        <v>91</v>
      </c>
      <c r="AV200" s="13" t="s">
        <v>89</v>
      </c>
      <c r="AW200" s="13" t="s">
        <v>38</v>
      </c>
      <c r="AX200" s="13" t="s">
        <v>82</v>
      </c>
      <c r="AY200" s="257" t="s">
        <v>162</v>
      </c>
    </row>
    <row r="201" s="14" customFormat="1">
      <c r="A201" s="14"/>
      <c r="B201" s="258"/>
      <c r="C201" s="259"/>
      <c r="D201" s="240" t="s">
        <v>181</v>
      </c>
      <c r="E201" s="260" t="s">
        <v>1</v>
      </c>
      <c r="F201" s="261" t="s">
        <v>1344</v>
      </c>
      <c r="G201" s="259"/>
      <c r="H201" s="262">
        <v>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181</v>
      </c>
      <c r="AU201" s="268" t="s">
        <v>91</v>
      </c>
      <c r="AV201" s="14" t="s">
        <v>91</v>
      </c>
      <c r="AW201" s="14" t="s">
        <v>38</v>
      </c>
      <c r="AX201" s="14" t="s">
        <v>82</v>
      </c>
      <c r="AY201" s="268" t="s">
        <v>162</v>
      </c>
    </row>
    <row r="202" s="16" customFormat="1">
      <c r="A202" s="16"/>
      <c r="B202" s="290"/>
      <c r="C202" s="291"/>
      <c r="D202" s="240" t="s">
        <v>181</v>
      </c>
      <c r="E202" s="292" t="s">
        <v>1</v>
      </c>
      <c r="F202" s="293" t="s">
        <v>372</v>
      </c>
      <c r="G202" s="291"/>
      <c r="H202" s="294">
        <v>12</v>
      </c>
      <c r="I202" s="295"/>
      <c r="J202" s="291"/>
      <c r="K202" s="291"/>
      <c r="L202" s="296"/>
      <c r="M202" s="297"/>
      <c r="N202" s="298"/>
      <c r="O202" s="298"/>
      <c r="P202" s="298"/>
      <c r="Q202" s="298"/>
      <c r="R202" s="298"/>
      <c r="S202" s="298"/>
      <c r="T202" s="299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300" t="s">
        <v>181</v>
      </c>
      <c r="AU202" s="300" t="s">
        <v>91</v>
      </c>
      <c r="AV202" s="16" t="s">
        <v>187</v>
      </c>
      <c r="AW202" s="16" t="s">
        <v>38</v>
      </c>
      <c r="AX202" s="16" t="s">
        <v>82</v>
      </c>
      <c r="AY202" s="300" t="s">
        <v>162</v>
      </c>
    </row>
    <row r="203" s="15" customFormat="1">
      <c r="A203" s="15"/>
      <c r="B203" s="269"/>
      <c r="C203" s="270"/>
      <c r="D203" s="240" t="s">
        <v>181</v>
      </c>
      <c r="E203" s="271" t="s">
        <v>1</v>
      </c>
      <c r="F203" s="272" t="s">
        <v>186</v>
      </c>
      <c r="G203" s="270"/>
      <c r="H203" s="273">
        <v>27</v>
      </c>
      <c r="I203" s="274"/>
      <c r="J203" s="270"/>
      <c r="K203" s="270"/>
      <c r="L203" s="275"/>
      <c r="M203" s="276"/>
      <c r="N203" s="277"/>
      <c r="O203" s="277"/>
      <c r="P203" s="277"/>
      <c r="Q203" s="277"/>
      <c r="R203" s="277"/>
      <c r="S203" s="277"/>
      <c r="T203" s="278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9" t="s">
        <v>181</v>
      </c>
      <c r="AU203" s="279" t="s">
        <v>91</v>
      </c>
      <c r="AV203" s="15" t="s">
        <v>168</v>
      </c>
      <c r="AW203" s="15" t="s">
        <v>38</v>
      </c>
      <c r="AX203" s="15" t="s">
        <v>89</v>
      </c>
      <c r="AY203" s="279" t="s">
        <v>162</v>
      </c>
    </row>
    <row r="204" s="12" customFormat="1" ht="22.8" customHeight="1">
      <c r="A204" s="12"/>
      <c r="B204" s="211"/>
      <c r="C204" s="212"/>
      <c r="D204" s="213" t="s">
        <v>81</v>
      </c>
      <c r="E204" s="225" t="s">
        <v>237</v>
      </c>
      <c r="F204" s="225" t="s">
        <v>580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SUM(P205:P255)</f>
        <v>0</v>
      </c>
      <c r="Q204" s="219"/>
      <c r="R204" s="220">
        <f>SUM(R205:R255)</f>
        <v>0.055798</v>
      </c>
      <c r="S204" s="219"/>
      <c r="T204" s="221">
        <f>SUM(T205:T255)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89</v>
      </c>
      <c r="AT204" s="223" t="s">
        <v>81</v>
      </c>
      <c r="AU204" s="223" t="s">
        <v>89</v>
      </c>
      <c r="AY204" s="222" t="s">
        <v>162</v>
      </c>
      <c r="BK204" s="224">
        <f>SUM(BK205:BK255)</f>
        <v>0</v>
      </c>
    </row>
    <row r="205" s="2" customFormat="1" ht="21.75" customHeight="1">
      <c r="A205" s="39"/>
      <c r="B205" s="40"/>
      <c r="C205" s="227" t="s">
        <v>244</v>
      </c>
      <c r="D205" s="227" t="s">
        <v>164</v>
      </c>
      <c r="E205" s="228" t="s">
        <v>1345</v>
      </c>
      <c r="F205" s="229" t="s">
        <v>1296</v>
      </c>
      <c r="G205" s="230" t="s">
        <v>247</v>
      </c>
      <c r="H205" s="231">
        <v>67</v>
      </c>
      <c r="I205" s="232"/>
      <c r="J205" s="233">
        <f>ROUND(I205*H205,2)</f>
        <v>0</v>
      </c>
      <c r="K205" s="229" t="s">
        <v>174</v>
      </c>
      <c r="L205" s="45"/>
      <c r="M205" s="234" t="s">
        <v>1</v>
      </c>
      <c r="N205" s="235" t="s">
        <v>47</v>
      </c>
      <c r="O205" s="92"/>
      <c r="P205" s="236">
        <f>O205*H205</f>
        <v>0</v>
      </c>
      <c r="Q205" s="236">
        <v>0.00025999999999999998</v>
      </c>
      <c r="R205" s="236">
        <f>Q205*H205</f>
        <v>0.017419999999999998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168</v>
      </c>
      <c r="AT205" s="238" t="s">
        <v>164</v>
      </c>
      <c r="AU205" s="238" t="s">
        <v>91</v>
      </c>
      <c r="AY205" s="18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89</v>
      </c>
      <c r="BK205" s="239">
        <f>ROUND(I205*H205,2)</f>
        <v>0</v>
      </c>
      <c r="BL205" s="18" t="s">
        <v>168</v>
      </c>
      <c r="BM205" s="238" t="s">
        <v>1346</v>
      </c>
    </row>
    <row r="206" s="2" customFormat="1">
      <c r="A206" s="39"/>
      <c r="B206" s="40"/>
      <c r="C206" s="41"/>
      <c r="D206" s="240" t="s">
        <v>170</v>
      </c>
      <c r="E206" s="41"/>
      <c r="F206" s="241" t="s">
        <v>1347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170</v>
      </c>
      <c r="AU206" s="18" t="s">
        <v>91</v>
      </c>
    </row>
    <row r="207" s="2" customFormat="1">
      <c r="A207" s="39"/>
      <c r="B207" s="40"/>
      <c r="C207" s="41"/>
      <c r="D207" s="245" t="s">
        <v>177</v>
      </c>
      <c r="E207" s="41"/>
      <c r="F207" s="246" t="s">
        <v>1348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177</v>
      </c>
      <c r="AU207" s="18" t="s">
        <v>91</v>
      </c>
    </row>
    <row r="208" s="13" customFormat="1">
      <c r="A208" s="13"/>
      <c r="B208" s="248"/>
      <c r="C208" s="249"/>
      <c r="D208" s="240" t="s">
        <v>181</v>
      </c>
      <c r="E208" s="250" t="s">
        <v>1</v>
      </c>
      <c r="F208" s="251" t="s">
        <v>1309</v>
      </c>
      <c r="G208" s="249"/>
      <c r="H208" s="250" t="s">
        <v>1</v>
      </c>
      <c r="I208" s="252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181</v>
      </c>
      <c r="AU208" s="257" t="s">
        <v>91</v>
      </c>
      <c r="AV208" s="13" t="s">
        <v>89</v>
      </c>
      <c r="AW208" s="13" t="s">
        <v>38</v>
      </c>
      <c r="AX208" s="13" t="s">
        <v>82</v>
      </c>
      <c r="AY208" s="257" t="s">
        <v>162</v>
      </c>
    </row>
    <row r="209" s="13" customFormat="1">
      <c r="A209" s="13"/>
      <c r="B209" s="248"/>
      <c r="C209" s="249"/>
      <c r="D209" s="240" t="s">
        <v>181</v>
      </c>
      <c r="E209" s="250" t="s">
        <v>1</v>
      </c>
      <c r="F209" s="251" t="s">
        <v>1310</v>
      </c>
      <c r="G209" s="249"/>
      <c r="H209" s="250" t="s">
        <v>1</v>
      </c>
      <c r="I209" s="252"/>
      <c r="J209" s="249"/>
      <c r="K209" s="249"/>
      <c r="L209" s="253"/>
      <c r="M209" s="254"/>
      <c r="N209" s="255"/>
      <c r="O209" s="255"/>
      <c r="P209" s="255"/>
      <c r="Q209" s="255"/>
      <c r="R209" s="255"/>
      <c r="S209" s="255"/>
      <c r="T209" s="25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7" t="s">
        <v>181</v>
      </c>
      <c r="AU209" s="257" t="s">
        <v>91</v>
      </c>
      <c r="AV209" s="13" t="s">
        <v>89</v>
      </c>
      <c r="AW209" s="13" t="s">
        <v>38</v>
      </c>
      <c r="AX209" s="13" t="s">
        <v>82</v>
      </c>
      <c r="AY209" s="257" t="s">
        <v>162</v>
      </c>
    </row>
    <row r="210" s="14" customFormat="1">
      <c r="A210" s="14"/>
      <c r="B210" s="258"/>
      <c r="C210" s="259"/>
      <c r="D210" s="240" t="s">
        <v>181</v>
      </c>
      <c r="E210" s="260" t="s">
        <v>1</v>
      </c>
      <c r="F210" s="261" t="s">
        <v>1349</v>
      </c>
      <c r="G210" s="259"/>
      <c r="H210" s="262">
        <v>6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8" t="s">
        <v>181</v>
      </c>
      <c r="AU210" s="268" t="s">
        <v>91</v>
      </c>
      <c r="AV210" s="14" t="s">
        <v>91</v>
      </c>
      <c r="AW210" s="14" t="s">
        <v>38</v>
      </c>
      <c r="AX210" s="14" t="s">
        <v>82</v>
      </c>
      <c r="AY210" s="268" t="s">
        <v>162</v>
      </c>
    </row>
    <row r="211" s="14" customFormat="1">
      <c r="A211" s="14"/>
      <c r="B211" s="258"/>
      <c r="C211" s="259"/>
      <c r="D211" s="240" t="s">
        <v>181</v>
      </c>
      <c r="E211" s="260" t="s">
        <v>1</v>
      </c>
      <c r="F211" s="261" t="s">
        <v>1350</v>
      </c>
      <c r="G211" s="259"/>
      <c r="H211" s="262">
        <v>6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181</v>
      </c>
      <c r="AU211" s="268" t="s">
        <v>91</v>
      </c>
      <c r="AV211" s="14" t="s">
        <v>91</v>
      </c>
      <c r="AW211" s="14" t="s">
        <v>38</v>
      </c>
      <c r="AX211" s="14" t="s">
        <v>82</v>
      </c>
      <c r="AY211" s="268" t="s">
        <v>162</v>
      </c>
    </row>
    <row r="212" s="13" customFormat="1">
      <c r="A212" s="13"/>
      <c r="B212" s="248"/>
      <c r="C212" s="249"/>
      <c r="D212" s="240" t="s">
        <v>181</v>
      </c>
      <c r="E212" s="250" t="s">
        <v>1</v>
      </c>
      <c r="F212" s="251" t="s">
        <v>1312</v>
      </c>
      <c r="G212" s="249"/>
      <c r="H212" s="250" t="s">
        <v>1</v>
      </c>
      <c r="I212" s="252"/>
      <c r="J212" s="249"/>
      <c r="K212" s="249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181</v>
      </c>
      <c r="AU212" s="257" t="s">
        <v>91</v>
      </c>
      <c r="AV212" s="13" t="s">
        <v>89</v>
      </c>
      <c r="AW212" s="13" t="s">
        <v>38</v>
      </c>
      <c r="AX212" s="13" t="s">
        <v>82</v>
      </c>
      <c r="AY212" s="257" t="s">
        <v>162</v>
      </c>
    </row>
    <row r="213" s="14" customFormat="1">
      <c r="A213" s="14"/>
      <c r="B213" s="258"/>
      <c r="C213" s="259"/>
      <c r="D213" s="240" t="s">
        <v>181</v>
      </c>
      <c r="E213" s="260" t="s">
        <v>1</v>
      </c>
      <c r="F213" s="261" t="s">
        <v>1351</v>
      </c>
      <c r="G213" s="259"/>
      <c r="H213" s="262">
        <v>6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181</v>
      </c>
      <c r="AU213" s="268" t="s">
        <v>91</v>
      </c>
      <c r="AV213" s="14" t="s">
        <v>91</v>
      </c>
      <c r="AW213" s="14" t="s">
        <v>38</v>
      </c>
      <c r="AX213" s="14" t="s">
        <v>82</v>
      </c>
      <c r="AY213" s="268" t="s">
        <v>162</v>
      </c>
    </row>
    <row r="214" s="14" customFormat="1">
      <c r="A214" s="14"/>
      <c r="B214" s="258"/>
      <c r="C214" s="259"/>
      <c r="D214" s="240" t="s">
        <v>181</v>
      </c>
      <c r="E214" s="260" t="s">
        <v>1</v>
      </c>
      <c r="F214" s="261" t="s">
        <v>1352</v>
      </c>
      <c r="G214" s="259"/>
      <c r="H214" s="262">
        <v>6</v>
      </c>
      <c r="I214" s="263"/>
      <c r="J214" s="259"/>
      <c r="K214" s="259"/>
      <c r="L214" s="264"/>
      <c r="M214" s="265"/>
      <c r="N214" s="266"/>
      <c r="O214" s="266"/>
      <c r="P214" s="266"/>
      <c r="Q214" s="266"/>
      <c r="R214" s="266"/>
      <c r="S214" s="266"/>
      <c r="T214" s="26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8" t="s">
        <v>181</v>
      </c>
      <c r="AU214" s="268" t="s">
        <v>91</v>
      </c>
      <c r="AV214" s="14" t="s">
        <v>91</v>
      </c>
      <c r="AW214" s="14" t="s">
        <v>38</v>
      </c>
      <c r="AX214" s="14" t="s">
        <v>82</v>
      </c>
      <c r="AY214" s="268" t="s">
        <v>162</v>
      </c>
    </row>
    <row r="215" s="13" customFormat="1">
      <c r="A215" s="13"/>
      <c r="B215" s="248"/>
      <c r="C215" s="249"/>
      <c r="D215" s="240" t="s">
        <v>181</v>
      </c>
      <c r="E215" s="250" t="s">
        <v>1</v>
      </c>
      <c r="F215" s="251" t="s">
        <v>1314</v>
      </c>
      <c r="G215" s="249"/>
      <c r="H215" s="250" t="s">
        <v>1</v>
      </c>
      <c r="I215" s="252"/>
      <c r="J215" s="249"/>
      <c r="K215" s="249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181</v>
      </c>
      <c r="AU215" s="257" t="s">
        <v>91</v>
      </c>
      <c r="AV215" s="13" t="s">
        <v>89</v>
      </c>
      <c r="AW215" s="13" t="s">
        <v>38</v>
      </c>
      <c r="AX215" s="13" t="s">
        <v>82</v>
      </c>
      <c r="AY215" s="257" t="s">
        <v>162</v>
      </c>
    </row>
    <row r="216" s="14" customFormat="1">
      <c r="A216" s="14"/>
      <c r="B216" s="258"/>
      <c r="C216" s="259"/>
      <c r="D216" s="240" t="s">
        <v>181</v>
      </c>
      <c r="E216" s="260" t="s">
        <v>1</v>
      </c>
      <c r="F216" s="261" t="s">
        <v>1353</v>
      </c>
      <c r="G216" s="259"/>
      <c r="H216" s="262">
        <v>6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181</v>
      </c>
      <c r="AU216" s="268" t="s">
        <v>91</v>
      </c>
      <c r="AV216" s="14" t="s">
        <v>91</v>
      </c>
      <c r="AW216" s="14" t="s">
        <v>38</v>
      </c>
      <c r="AX216" s="14" t="s">
        <v>82</v>
      </c>
      <c r="AY216" s="268" t="s">
        <v>162</v>
      </c>
    </row>
    <row r="217" s="14" customFormat="1">
      <c r="A217" s="14"/>
      <c r="B217" s="258"/>
      <c r="C217" s="259"/>
      <c r="D217" s="240" t="s">
        <v>181</v>
      </c>
      <c r="E217" s="260" t="s">
        <v>1</v>
      </c>
      <c r="F217" s="261" t="s">
        <v>1354</v>
      </c>
      <c r="G217" s="259"/>
      <c r="H217" s="262">
        <v>6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181</v>
      </c>
      <c r="AU217" s="268" t="s">
        <v>91</v>
      </c>
      <c r="AV217" s="14" t="s">
        <v>91</v>
      </c>
      <c r="AW217" s="14" t="s">
        <v>38</v>
      </c>
      <c r="AX217" s="14" t="s">
        <v>82</v>
      </c>
      <c r="AY217" s="268" t="s">
        <v>162</v>
      </c>
    </row>
    <row r="218" s="14" customFormat="1">
      <c r="A218" s="14"/>
      <c r="B218" s="258"/>
      <c r="C218" s="259"/>
      <c r="D218" s="240" t="s">
        <v>181</v>
      </c>
      <c r="E218" s="260" t="s">
        <v>1</v>
      </c>
      <c r="F218" s="261" t="s">
        <v>1355</v>
      </c>
      <c r="G218" s="259"/>
      <c r="H218" s="262">
        <v>6</v>
      </c>
      <c r="I218" s="263"/>
      <c r="J218" s="259"/>
      <c r="K218" s="259"/>
      <c r="L218" s="264"/>
      <c r="M218" s="265"/>
      <c r="N218" s="266"/>
      <c r="O218" s="266"/>
      <c r="P218" s="266"/>
      <c r="Q218" s="266"/>
      <c r="R218" s="266"/>
      <c r="S218" s="266"/>
      <c r="T218" s="267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8" t="s">
        <v>181</v>
      </c>
      <c r="AU218" s="268" t="s">
        <v>91</v>
      </c>
      <c r="AV218" s="14" t="s">
        <v>91</v>
      </c>
      <c r="AW218" s="14" t="s">
        <v>38</v>
      </c>
      <c r="AX218" s="14" t="s">
        <v>82</v>
      </c>
      <c r="AY218" s="268" t="s">
        <v>162</v>
      </c>
    </row>
    <row r="219" s="16" customFormat="1">
      <c r="A219" s="16"/>
      <c r="B219" s="290"/>
      <c r="C219" s="291"/>
      <c r="D219" s="240" t="s">
        <v>181</v>
      </c>
      <c r="E219" s="292" t="s">
        <v>1</v>
      </c>
      <c r="F219" s="293" t="s">
        <v>372</v>
      </c>
      <c r="G219" s="291"/>
      <c r="H219" s="294">
        <v>42</v>
      </c>
      <c r="I219" s="295"/>
      <c r="J219" s="291"/>
      <c r="K219" s="291"/>
      <c r="L219" s="296"/>
      <c r="M219" s="297"/>
      <c r="N219" s="298"/>
      <c r="O219" s="298"/>
      <c r="P219" s="298"/>
      <c r="Q219" s="298"/>
      <c r="R219" s="298"/>
      <c r="S219" s="298"/>
      <c r="T219" s="299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300" t="s">
        <v>181</v>
      </c>
      <c r="AU219" s="300" t="s">
        <v>91</v>
      </c>
      <c r="AV219" s="16" t="s">
        <v>187</v>
      </c>
      <c r="AW219" s="16" t="s">
        <v>38</v>
      </c>
      <c r="AX219" s="16" t="s">
        <v>82</v>
      </c>
      <c r="AY219" s="300" t="s">
        <v>162</v>
      </c>
    </row>
    <row r="220" s="13" customFormat="1">
      <c r="A220" s="13"/>
      <c r="B220" s="248"/>
      <c r="C220" s="249"/>
      <c r="D220" s="240" t="s">
        <v>181</v>
      </c>
      <c r="E220" s="250" t="s">
        <v>1</v>
      </c>
      <c r="F220" s="251" t="s">
        <v>1316</v>
      </c>
      <c r="G220" s="249"/>
      <c r="H220" s="250" t="s">
        <v>1</v>
      </c>
      <c r="I220" s="252"/>
      <c r="J220" s="249"/>
      <c r="K220" s="249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181</v>
      </c>
      <c r="AU220" s="257" t="s">
        <v>91</v>
      </c>
      <c r="AV220" s="13" t="s">
        <v>89</v>
      </c>
      <c r="AW220" s="13" t="s">
        <v>38</v>
      </c>
      <c r="AX220" s="13" t="s">
        <v>82</v>
      </c>
      <c r="AY220" s="257" t="s">
        <v>162</v>
      </c>
    </row>
    <row r="221" s="13" customFormat="1">
      <c r="A221" s="13"/>
      <c r="B221" s="248"/>
      <c r="C221" s="249"/>
      <c r="D221" s="240" t="s">
        <v>181</v>
      </c>
      <c r="E221" s="250" t="s">
        <v>1</v>
      </c>
      <c r="F221" s="251" t="s">
        <v>1339</v>
      </c>
      <c r="G221" s="249"/>
      <c r="H221" s="250" t="s">
        <v>1</v>
      </c>
      <c r="I221" s="252"/>
      <c r="J221" s="249"/>
      <c r="K221" s="249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181</v>
      </c>
      <c r="AU221" s="257" t="s">
        <v>91</v>
      </c>
      <c r="AV221" s="13" t="s">
        <v>89</v>
      </c>
      <c r="AW221" s="13" t="s">
        <v>38</v>
      </c>
      <c r="AX221" s="13" t="s">
        <v>82</v>
      </c>
      <c r="AY221" s="257" t="s">
        <v>162</v>
      </c>
    </row>
    <row r="222" s="14" customFormat="1">
      <c r="A222" s="14"/>
      <c r="B222" s="258"/>
      <c r="C222" s="259"/>
      <c r="D222" s="240" t="s">
        <v>181</v>
      </c>
      <c r="E222" s="260" t="s">
        <v>1</v>
      </c>
      <c r="F222" s="261" t="s">
        <v>1356</v>
      </c>
      <c r="G222" s="259"/>
      <c r="H222" s="262">
        <v>12.5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181</v>
      </c>
      <c r="AU222" s="268" t="s">
        <v>91</v>
      </c>
      <c r="AV222" s="14" t="s">
        <v>91</v>
      </c>
      <c r="AW222" s="14" t="s">
        <v>38</v>
      </c>
      <c r="AX222" s="14" t="s">
        <v>82</v>
      </c>
      <c r="AY222" s="268" t="s">
        <v>162</v>
      </c>
    </row>
    <row r="223" s="13" customFormat="1">
      <c r="A223" s="13"/>
      <c r="B223" s="248"/>
      <c r="C223" s="249"/>
      <c r="D223" s="240" t="s">
        <v>181</v>
      </c>
      <c r="E223" s="250" t="s">
        <v>1</v>
      </c>
      <c r="F223" s="251" t="s">
        <v>1341</v>
      </c>
      <c r="G223" s="249"/>
      <c r="H223" s="250" t="s">
        <v>1</v>
      </c>
      <c r="I223" s="252"/>
      <c r="J223" s="249"/>
      <c r="K223" s="249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181</v>
      </c>
      <c r="AU223" s="257" t="s">
        <v>91</v>
      </c>
      <c r="AV223" s="13" t="s">
        <v>89</v>
      </c>
      <c r="AW223" s="13" t="s">
        <v>38</v>
      </c>
      <c r="AX223" s="13" t="s">
        <v>82</v>
      </c>
      <c r="AY223" s="257" t="s">
        <v>162</v>
      </c>
    </row>
    <row r="224" s="14" customFormat="1">
      <c r="A224" s="14"/>
      <c r="B224" s="258"/>
      <c r="C224" s="259"/>
      <c r="D224" s="240" t="s">
        <v>181</v>
      </c>
      <c r="E224" s="260" t="s">
        <v>1</v>
      </c>
      <c r="F224" s="261" t="s">
        <v>1357</v>
      </c>
      <c r="G224" s="259"/>
      <c r="H224" s="262">
        <v>12.5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8" t="s">
        <v>181</v>
      </c>
      <c r="AU224" s="268" t="s">
        <v>91</v>
      </c>
      <c r="AV224" s="14" t="s">
        <v>91</v>
      </c>
      <c r="AW224" s="14" t="s">
        <v>38</v>
      </c>
      <c r="AX224" s="14" t="s">
        <v>82</v>
      </c>
      <c r="AY224" s="268" t="s">
        <v>162</v>
      </c>
    </row>
    <row r="225" s="16" customFormat="1">
      <c r="A225" s="16"/>
      <c r="B225" s="290"/>
      <c r="C225" s="291"/>
      <c r="D225" s="240" t="s">
        <v>181</v>
      </c>
      <c r="E225" s="292" t="s">
        <v>1</v>
      </c>
      <c r="F225" s="293" t="s">
        <v>372</v>
      </c>
      <c r="G225" s="291"/>
      <c r="H225" s="294">
        <v>25</v>
      </c>
      <c r="I225" s="295"/>
      <c r="J225" s="291"/>
      <c r="K225" s="291"/>
      <c r="L225" s="296"/>
      <c r="M225" s="297"/>
      <c r="N225" s="298"/>
      <c r="O225" s="298"/>
      <c r="P225" s="298"/>
      <c r="Q225" s="298"/>
      <c r="R225" s="298"/>
      <c r="S225" s="298"/>
      <c r="T225" s="299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300" t="s">
        <v>181</v>
      </c>
      <c r="AU225" s="300" t="s">
        <v>91</v>
      </c>
      <c r="AV225" s="16" t="s">
        <v>187</v>
      </c>
      <c r="AW225" s="16" t="s">
        <v>38</v>
      </c>
      <c r="AX225" s="16" t="s">
        <v>82</v>
      </c>
      <c r="AY225" s="300" t="s">
        <v>162</v>
      </c>
    </row>
    <row r="226" s="15" customFormat="1">
      <c r="A226" s="15"/>
      <c r="B226" s="269"/>
      <c r="C226" s="270"/>
      <c r="D226" s="240" t="s">
        <v>181</v>
      </c>
      <c r="E226" s="271" t="s">
        <v>1</v>
      </c>
      <c r="F226" s="272" t="s">
        <v>186</v>
      </c>
      <c r="G226" s="270"/>
      <c r="H226" s="273">
        <v>67</v>
      </c>
      <c r="I226" s="274"/>
      <c r="J226" s="270"/>
      <c r="K226" s="270"/>
      <c r="L226" s="275"/>
      <c r="M226" s="276"/>
      <c r="N226" s="277"/>
      <c r="O226" s="277"/>
      <c r="P226" s="277"/>
      <c r="Q226" s="277"/>
      <c r="R226" s="277"/>
      <c r="S226" s="277"/>
      <c r="T226" s="27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9" t="s">
        <v>181</v>
      </c>
      <c r="AU226" s="279" t="s">
        <v>91</v>
      </c>
      <c r="AV226" s="15" t="s">
        <v>168</v>
      </c>
      <c r="AW226" s="15" t="s">
        <v>38</v>
      </c>
      <c r="AX226" s="15" t="s">
        <v>89</v>
      </c>
      <c r="AY226" s="279" t="s">
        <v>162</v>
      </c>
    </row>
    <row r="227" s="2" customFormat="1" ht="21.75" customHeight="1">
      <c r="A227" s="39"/>
      <c r="B227" s="40"/>
      <c r="C227" s="227" t="s">
        <v>253</v>
      </c>
      <c r="D227" s="227" t="s">
        <v>164</v>
      </c>
      <c r="E227" s="228" t="s">
        <v>1358</v>
      </c>
      <c r="F227" s="229" t="s">
        <v>1298</v>
      </c>
      <c r="G227" s="230" t="s">
        <v>247</v>
      </c>
      <c r="H227" s="231">
        <v>123.8</v>
      </c>
      <c r="I227" s="232"/>
      <c r="J227" s="233">
        <f>ROUND(I227*H227,2)</f>
        <v>0</v>
      </c>
      <c r="K227" s="229" t="s">
        <v>174</v>
      </c>
      <c r="L227" s="45"/>
      <c r="M227" s="234" t="s">
        <v>1</v>
      </c>
      <c r="N227" s="235" t="s">
        <v>47</v>
      </c>
      <c r="O227" s="92"/>
      <c r="P227" s="236">
        <f>O227*H227</f>
        <v>0</v>
      </c>
      <c r="Q227" s="236">
        <v>0.00031</v>
      </c>
      <c r="R227" s="236">
        <f>Q227*H227</f>
        <v>0.038378000000000002</v>
      </c>
      <c r="S227" s="236">
        <v>0</v>
      </c>
      <c r="T227" s="23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8" t="s">
        <v>168</v>
      </c>
      <c r="AT227" s="238" t="s">
        <v>164</v>
      </c>
      <c r="AU227" s="238" t="s">
        <v>91</v>
      </c>
      <c r="AY227" s="18" t="s">
        <v>162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8" t="s">
        <v>89</v>
      </c>
      <c r="BK227" s="239">
        <f>ROUND(I227*H227,2)</f>
        <v>0</v>
      </c>
      <c r="BL227" s="18" t="s">
        <v>168</v>
      </c>
      <c r="BM227" s="238" t="s">
        <v>1359</v>
      </c>
    </row>
    <row r="228" s="2" customFormat="1">
      <c r="A228" s="39"/>
      <c r="B228" s="40"/>
      <c r="C228" s="41"/>
      <c r="D228" s="240" t="s">
        <v>170</v>
      </c>
      <c r="E228" s="41"/>
      <c r="F228" s="241" t="s">
        <v>1360</v>
      </c>
      <c r="G228" s="41"/>
      <c r="H228" s="41"/>
      <c r="I228" s="242"/>
      <c r="J228" s="41"/>
      <c r="K228" s="41"/>
      <c r="L228" s="45"/>
      <c r="M228" s="243"/>
      <c r="N228" s="244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170</v>
      </c>
      <c r="AU228" s="18" t="s">
        <v>91</v>
      </c>
    </row>
    <row r="229" s="2" customFormat="1">
      <c r="A229" s="39"/>
      <c r="B229" s="40"/>
      <c r="C229" s="41"/>
      <c r="D229" s="245" t="s">
        <v>177</v>
      </c>
      <c r="E229" s="41"/>
      <c r="F229" s="246" t="s">
        <v>1361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177</v>
      </c>
      <c r="AU229" s="18" t="s">
        <v>91</v>
      </c>
    </row>
    <row r="230" s="13" customFormat="1">
      <c r="A230" s="13"/>
      <c r="B230" s="248"/>
      <c r="C230" s="249"/>
      <c r="D230" s="240" t="s">
        <v>181</v>
      </c>
      <c r="E230" s="250" t="s">
        <v>1</v>
      </c>
      <c r="F230" s="251" t="s">
        <v>1309</v>
      </c>
      <c r="G230" s="249"/>
      <c r="H230" s="250" t="s">
        <v>1</v>
      </c>
      <c r="I230" s="252"/>
      <c r="J230" s="249"/>
      <c r="K230" s="249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181</v>
      </c>
      <c r="AU230" s="257" t="s">
        <v>91</v>
      </c>
      <c r="AV230" s="13" t="s">
        <v>89</v>
      </c>
      <c r="AW230" s="13" t="s">
        <v>38</v>
      </c>
      <c r="AX230" s="13" t="s">
        <v>82</v>
      </c>
      <c r="AY230" s="257" t="s">
        <v>162</v>
      </c>
    </row>
    <row r="231" s="13" customFormat="1">
      <c r="A231" s="13"/>
      <c r="B231" s="248"/>
      <c r="C231" s="249"/>
      <c r="D231" s="240" t="s">
        <v>181</v>
      </c>
      <c r="E231" s="250" t="s">
        <v>1</v>
      </c>
      <c r="F231" s="251" t="s">
        <v>1310</v>
      </c>
      <c r="G231" s="249"/>
      <c r="H231" s="250" t="s">
        <v>1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181</v>
      </c>
      <c r="AU231" s="257" t="s">
        <v>91</v>
      </c>
      <c r="AV231" s="13" t="s">
        <v>89</v>
      </c>
      <c r="AW231" s="13" t="s">
        <v>38</v>
      </c>
      <c r="AX231" s="13" t="s">
        <v>82</v>
      </c>
      <c r="AY231" s="257" t="s">
        <v>162</v>
      </c>
    </row>
    <row r="232" s="14" customFormat="1">
      <c r="A232" s="14"/>
      <c r="B232" s="258"/>
      <c r="C232" s="259"/>
      <c r="D232" s="240" t="s">
        <v>181</v>
      </c>
      <c r="E232" s="260" t="s">
        <v>1</v>
      </c>
      <c r="F232" s="261" t="s">
        <v>1362</v>
      </c>
      <c r="G232" s="259"/>
      <c r="H232" s="262">
        <v>6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8" t="s">
        <v>181</v>
      </c>
      <c r="AU232" s="268" t="s">
        <v>91</v>
      </c>
      <c r="AV232" s="14" t="s">
        <v>91</v>
      </c>
      <c r="AW232" s="14" t="s">
        <v>38</v>
      </c>
      <c r="AX232" s="14" t="s">
        <v>82</v>
      </c>
      <c r="AY232" s="268" t="s">
        <v>162</v>
      </c>
    </row>
    <row r="233" s="14" customFormat="1">
      <c r="A233" s="14"/>
      <c r="B233" s="258"/>
      <c r="C233" s="259"/>
      <c r="D233" s="240" t="s">
        <v>181</v>
      </c>
      <c r="E233" s="260" t="s">
        <v>1</v>
      </c>
      <c r="F233" s="261" t="s">
        <v>1363</v>
      </c>
      <c r="G233" s="259"/>
      <c r="H233" s="262">
        <v>6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181</v>
      </c>
      <c r="AU233" s="268" t="s">
        <v>91</v>
      </c>
      <c r="AV233" s="14" t="s">
        <v>91</v>
      </c>
      <c r="AW233" s="14" t="s">
        <v>38</v>
      </c>
      <c r="AX233" s="14" t="s">
        <v>82</v>
      </c>
      <c r="AY233" s="268" t="s">
        <v>162</v>
      </c>
    </row>
    <row r="234" s="14" customFormat="1">
      <c r="A234" s="14"/>
      <c r="B234" s="258"/>
      <c r="C234" s="259"/>
      <c r="D234" s="240" t="s">
        <v>181</v>
      </c>
      <c r="E234" s="260" t="s">
        <v>1</v>
      </c>
      <c r="F234" s="261" t="s">
        <v>1364</v>
      </c>
      <c r="G234" s="259"/>
      <c r="H234" s="262">
        <v>4</v>
      </c>
      <c r="I234" s="263"/>
      <c r="J234" s="259"/>
      <c r="K234" s="259"/>
      <c r="L234" s="264"/>
      <c r="M234" s="265"/>
      <c r="N234" s="266"/>
      <c r="O234" s="266"/>
      <c r="P234" s="266"/>
      <c r="Q234" s="266"/>
      <c r="R234" s="266"/>
      <c r="S234" s="266"/>
      <c r="T234" s="26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8" t="s">
        <v>181</v>
      </c>
      <c r="AU234" s="268" t="s">
        <v>91</v>
      </c>
      <c r="AV234" s="14" t="s">
        <v>91</v>
      </c>
      <c r="AW234" s="14" t="s">
        <v>38</v>
      </c>
      <c r="AX234" s="14" t="s">
        <v>82</v>
      </c>
      <c r="AY234" s="268" t="s">
        <v>162</v>
      </c>
    </row>
    <row r="235" s="13" customFormat="1">
      <c r="A235" s="13"/>
      <c r="B235" s="248"/>
      <c r="C235" s="249"/>
      <c r="D235" s="240" t="s">
        <v>181</v>
      </c>
      <c r="E235" s="250" t="s">
        <v>1</v>
      </c>
      <c r="F235" s="251" t="s">
        <v>1312</v>
      </c>
      <c r="G235" s="249"/>
      <c r="H235" s="250" t="s">
        <v>1</v>
      </c>
      <c r="I235" s="252"/>
      <c r="J235" s="249"/>
      <c r="K235" s="249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181</v>
      </c>
      <c r="AU235" s="257" t="s">
        <v>91</v>
      </c>
      <c r="AV235" s="13" t="s">
        <v>89</v>
      </c>
      <c r="AW235" s="13" t="s">
        <v>38</v>
      </c>
      <c r="AX235" s="13" t="s">
        <v>82</v>
      </c>
      <c r="AY235" s="257" t="s">
        <v>162</v>
      </c>
    </row>
    <row r="236" s="14" customFormat="1">
      <c r="A236" s="14"/>
      <c r="B236" s="258"/>
      <c r="C236" s="259"/>
      <c r="D236" s="240" t="s">
        <v>181</v>
      </c>
      <c r="E236" s="260" t="s">
        <v>1</v>
      </c>
      <c r="F236" s="261" t="s">
        <v>1365</v>
      </c>
      <c r="G236" s="259"/>
      <c r="H236" s="262">
        <v>6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181</v>
      </c>
      <c r="AU236" s="268" t="s">
        <v>91</v>
      </c>
      <c r="AV236" s="14" t="s">
        <v>91</v>
      </c>
      <c r="AW236" s="14" t="s">
        <v>38</v>
      </c>
      <c r="AX236" s="14" t="s">
        <v>82</v>
      </c>
      <c r="AY236" s="268" t="s">
        <v>162</v>
      </c>
    </row>
    <row r="237" s="14" customFormat="1">
      <c r="A237" s="14"/>
      <c r="B237" s="258"/>
      <c r="C237" s="259"/>
      <c r="D237" s="240" t="s">
        <v>181</v>
      </c>
      <c r="E237" s="260" t="s">
        <v>1</v>
      </c>
      <c r="F237" s="261" t="s">
        <v>1366</v>
      </c>
      <c r="G237" s="259"/>
      <c r="H237" s="262">
        <v>6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181</v>
      </c>
      <c r="AU237" s="268" t="s">
        <v>91</v>
      </c>
      <c r="AV237" s="14" t="s">
        <v>91</v>
      </c>
      <c r="AW237" s="14" t="s">
        <v>38</v>
      </c>
      <c r="AX237" s="14" t="s">
        <v>82</v>
      </c>
      <c r="AY237" s="268" t="s">
        <v>162</v>
      </c>
    </row>
    <row r="238" s="14" customFormat="1">
      <c r="A238" s="14"/>
      <c r="B238" s="258"/>
      <c r="C238" s="259"/>
      <c r="D238" s="240" t="s">
        <v>181</v>
      </c>
      <c r="E238" s="260" t="s">
        <v>1</v>
      </c>
      <c r="F238" s="261" t="s">
        <v>1367</v>
      </c>
      <c r="G238" s="259"/>
      <c r="H238" s="262">
        <v>4.4000000000000004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8" t="s">
        <v>181</v>
      </c>
      <c r="AU238" s="268" t="s">
        <v>91</v>
      </c>
      <c r="AV238" s="14" t="s">
        <v>91</v>
      </c>
      <c r="AW238" s="14" t="s">
        <v>38</v>
      </c>
      <c r="AX238" s="14" t="s">
        <v>82</v>
      </c>
      <c r="AY238" s="268" t="s">
        <v>162</v>
      </c>
    </row>
    <row r="239" s="14" customFormat="1">
      <c r="A239" s="14"/>
      <c r="B239" s="258"/>
      <c r="C239" s="259"/>
      <c r="D239" s="240" t="s">
        <v>181</v>
      </c>
      <c r="E239" s="260" t="s">
        <v>1</v>
      </c>
      <c r="F239" s="261" t="s">
        <v>1368</v>
      </c>
      <c r="G239" s="259"/>
      <c r="H239" s="262">
        <v>4.4000000000000004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181</v>
      </c>
      <c r="AU239" s="268" t="s">
        <v>91</v>
      </c>
      <c r="AV239" s="14" t="s">
        <v>91</v>
      </c>
      <c r="AW239" s="14" t="s">
        <v>38</v>
      </c>
      <c r="AX239" s="14" t="s">
        <v>82</v>
      </c>
      <c r="AY239" s="268" t="s">
        <v>162</v>
      </c>
    </row>
    <row r="240" s="13" customFormat="1">
      <c r="A240" s="13"/>
      <c r="B240" s="248"/>
      <c r="C240" s="249"/>
      <c r="D240" s="240" t="s">
        <v>181</v>
      </c>
      <c r="E240" s="250" t="s">
        <v>1</v>
      </c>
      <c r="F240" s="251" t="s">
        <v>1314</v>
      </c>
      <c r="G240" s="249"/>
      <c r="H240" s="250" t="s">
        <v>1</v>
      </c>
      <c r="I240" s="252"/>
      <c r="J240" s="249"/>
      <c r="K240" s="249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181</v>
      </c>
      <c r="AU240" s="257" t="s">
        <v>91</v>
      </c>
      <c r="AV240" s="13" t="s">
        <v>89</v>
      </c>
      <c r="AW240" s="13" t="s">
        <v>38</v>
      </c>
      <c r="AX240" s="13" t="s">
        <v>82</v>
      </c>
      <c r="AY240" s="257" t="s">
        <v>162</v>
      </c>
    </row>
    <row r="241" s="14" customFormat="1">
      <c r="A241" s="14"/>
      <c r="B241" s="258"/>
      <c r="C241" s="259"/>
      <c r="D241" s="240" t="s">
        <v>181</v>
      </c>
      <c r="E241" s="260" t="s">
        <v>1</v>
      </c>
      <c r="F241" s="261" t="s">
        <v>1369</v>
      </c>
      <c r="G241" s="259"/>
      <c r="H241" s="262">
        <v>6</v>
      </c>
      <c r="I241" s="263"/>
      <c r="J241" s="259"/>
      <c r="K241" s="259"/>
      <c r="L241" s="264"/>
      <c r="M241" s="265"/>
      <c r="N241" s="266"/>
      <c r="O241" s="266"/>
      <c r="P241" s="266"/>
      <c r="Q241" s="266"/>
      <c r="R241" s="266"/>
      <c r="S241" s="266"/>
      <c r="T241" s="267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8" t="s">
        <v>181</v>
      </c>
      <c r="AU241" s="268" t="s">
        <v>91</v>
      </c>
      <c r="AV241" s="14" t="s">
        <v>91</v>
      </c>
      <c r="AW241" s="14" t="s">
        <v>38</v>
      </c>
      <c r="AX241" s="14" t="s">
        <v>82</v>
      </c>
      <c r="AY241" s="268" t="s">
        <v>162</v>
      </c>
    </row>
    <row r="242" s="14" customFormat="1">
      <c r="A242" s="14"/>
      <c r="B242" s="258"/>
      <c r="C242" s="259"/>
      <c r="D242" s="240" t="s">
        <v>181</v>
      </c>
      <c r="E242" s="260" t="s">
        <v>1</v>
      </c>
      <c r="F242" s="261" t="s">
        <v>1370</v>
      </c>
      <c r="G242" s="259"/>
      <c r="H242" s="262">
        <v>6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181</v>
      </c>
      <c r="AU242" s="268" t="s">
        <v>91</v>
      </c>
      <c r="AV242" s="14" t="s">
        <v>91</v>
      </c>
      <c r="AW242" s="14" t="s">
        <v>38</v>
      </c>
      <c r="AX242" s="14" t="s">
        <v>82</v>
      </c>
      <c r="AY242" s="268" t="s">
        <v>162</v>
      </c>
    </row>
    <row r="243" s="14" customFormat="1">
      <c r="A243" s="14"/>
      <c r="B243" s="258"/>
      <c r="C243" s="259"/>
      <c r="D243" s="240" t="s">
        <v>181</v>
      </c>
      <c r="E243" s="260" t="s">
        <v>1</v>
      </c>
      <c r="F243" s="261" t="s">
        <v>1371</v>
      </c>
      <c r="G243" s="259"/>
      <c r="H243" s="262">
        <v>6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8" t="s">
        <v>181</v>
      </c>
      <c r="AU243" s="268" t="s">
        <v>91</v>
      </c>
      <c r="AV243" s="14" t="s">
        <v>91</v>
      </c>
      <c r="AW243" s="14" t="s">
        <v>38</v>
      </c>
      <c r="AX243" s="14" t="s">
        <v>82</v>
      </c>
      <c r="AY243" s="268" t="s">
        <v>162</v>
      </c>
    </row>
    <row r="244" s="14" customFormat="1">
      <c r="A244" s="14"/>
      <c r="B244" s="258"/>
      <c r="C244" s="259"/>
      <c r="D244" s="240" t="s">
        <v>181</v>
      </c>
      <c r="E244" s="260" t="s">
        <v>1</v>
      </c>
      <c r="F244" s="261" t="s">
        <v>1372</v>
      </c>
      <c r="G244" s="259"/>
      <c r="H244" s="262">
        <v>6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8" t="s">
        <v>181</v>
      </c>
      <c r="AU244" s="268" t="s">
        <v>91</v>
      </c>
      <c r="AV244" s="14" t="s">
        <v>91</v>
      </c>
      <c r="AW244" s="14" t="s">
        <v>38</v>
      </c>
      <c r="AX244" s="14" t="s">
        <v>82</v>
      </c>
      <c r="AY244" s="268" t="s">
        <v>162</v>
      </c>
    </row>
    <row r="245" s="14" customFormat="1">
      <c r="A245" s="14"/>
      <c r="B245" s="258"/>
      <c r="C245" s="259"/>
      <c r="D245" s="240" t="s">
        <v>181</v>
      </c>
      <c r="E245" s="260" t="s">
        <v>1</v>
      </c>
      <c r="F245" s="261" t="s">
        <v>1373</v>
      </c>
      <c r="G245" s="259"/>
      <c r="H245" s="262">
        <v>5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8" t="s">
        <v>181</v>
      </c>
      <c r="AU245" s="268" t="s">
        <v>91</v>
      </c>
      <c r="AV245" s="14" t="s">
        <v>91</v>
      </c>
      <c r="AW245" s="14" t="s">
        <v>38</v>
      </c>
      <c r="AX245" s="14" t="s">
        <v>82</v>
      </c>
      <c r="AY245" s="268" t="s">
        <v>162</v>
      </c>
    </row>
    <row r="246" s="14" customFormat="1">
      <c r="A246" s="14"/>
      <c r="B246" s="258"/>
      <c r="C246" s="259"/>
      <c r="D246" s="240" t="s">
        <v>181</v>
      </c>
      <c r="E246" s="260" t="s">
        <v>1</v>
      </c>
      <c r="F246" s="261" t="s">
        <v>1374</v>
      </c>
      <c r="G246" s="259"/>
      <c r="H246" s="262">
        <v>4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181</v>
      </c>
      <c r="AU246" s="268" t="s">
        <v>91</v>
      </c>
      <c r="AV246" s="14" t="s">
        <v>91</v>
      </c>
      <c r="AW246" s="14" t="s">
        <v>38</v>
      </c>
      <c r="AX246" s="14" t="s">
        <v>82</v>
      </c>
      <c r="AY246" s="268" t="s">
        <v>162</v>
      </c>
    </row>
    <row r="247" s="14" customFormat="1">
      <c r="A247" s="14"/>
      <c r="B247" s="258"/>
      <c r="C247" s="259"/>
      <c r="D247" s="240" t="s">
        <v>181</v>
      </c>
      <c r="E247" s="260" t="s">
        <v>1</v>
      </c>
      <c r="F247" s="261" t="s">
        <v>1375</v>
      </c>
      <c r="G247" s="259"/>
      <c r="H247" s="262">
        <v>4</v>
      </c>
      <c r="I247" s="263"/>
      <c r="J247" s="259"/>
      <c r="K247" s="259"/>
      <c r="L247" s="264"/>
      <c r="M247" s="265"/>
      <c r="N247" s="266"/>
      <c r="O247" s="266"/>
      <c r="P247" s="266"/>
      <c r="Q247" s="266"/>
      <c r="R247" s="266"/>
      <c r="S247" s="266"/>
      <c r="T247" s="267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8" t="s">
        <v>181</v>
      </c>
      <c r="AU247" s="268" t="s">
        <v>91</v>
      </c>
      <c r="AV247" s="14" t="s">
        <v>91</v>
      </c>
      <c r="AW247" s="14" t="s">
        <v>38</v>
      </c>
      <c r="AX247" s="14" t="s">
        <v>82</v>
      </c>
      <c r="AY247" s="268" t="s">
        <v>162</v>
      </c>
    </row>
    <row r="248" s="16" customFormat="1">
      <c r="A248" s="16"/>
      <c r="B248" s="290"/>
      <c r="C248" s="291"/>
      <c r="D248" s="240" t="s">
        <v>181</v>
      </c>
      <c r="E248" s="292" t="s">
        <v>1</v>
      </c>
      <c r="F248" s="293" t="s">
        <v>372</v>
      </c>
      <c r="G248" s="291"/>
      <c r="H248" s="294">
        <v>73.799999999999997</v>
      </c>
      <c r="I248" s="295"/>
      <c r="J248" s="291"/>
      <c r="K248" s="291"/>
      <c r="L248" s="296"/>
      <c r="M248" s="297"/>
      <c r="N248" s="298"/>
      <c r="O248" s="298"/>
      <c r="P248" s="298"/>
      <c r="Q248" s="298"/>
      <c r="R248" s="298"/>
      <c r="S248" s="298"/>
      <c r="T248" s="299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300" t="s">
        <v>181</v>
      </c>
      <c r="AU248" s="300" t="s">
        <v>91</v>
      </c>
      <c r="AV248" s="16" t="s">
        <v>187</v>
      </c>
      <c r="AW248" s="16" t="s">
        <v>38</v>
      </c>
      <c r="AX248" s="16" t="s">
        <v>82</v>
      </c>
      <c r="AY248" s="300" t="s">
        <v>162</v>
      </c>
    </row>
    <row r="249" s="13" customFormat="1">
      <c r="A249" s="13"/>
      <c r="B249" s="248"/>
      <c r="C249" s="249"/>
      <c r="D249" s="240" t="s">
        <v>181</v>
      </c>
      <c r="E249" s="250" t="s">
        <v>1</v>
      </c>
      <c r="F249" s="251" t="s">
        <v>1316</v>
      </c>
      <c r="G249" s="249"/>
      <c r="H249" s="250" t="s">
        <v>1</v>
      </c>
      <c r="I249" s="252"/>
      <c r="J249" s="249"/>
      <c r="K249" s="249"/>
      <c r="L249" s="253"/>
      <c r="M249" s="254"/>
      <c r="N249" s="255"/>
      <c r="O249" s="255"/>
      <c r="P249" s="255"/>
      <c r="Q249" s="255"/>
      <c r="R249" s="255"/>
      <c r="S249" s="255"/>
      <c r="T249" s="25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7" t="s">
        <v>181</v>
      </c>
      <c r="AU249" s="257" t="s">
        <v>91</v>
      </c>
      <c r="AV249" s="13" t="s">
        <v>89</v>
      </c>
      <c r="AW249" s="13" t="s">
        <v>38</v>
      </c>
      <c r="AX249" s="13" t="s">
        <v>82</v>
      </c>
      <c r="AY249" s="257" t="s">
        <v>162</v>
      </c>
    </row>
    <row r="250" s="13" customFormat="1">
      <c r="A250" s="13"/>
      <c r="B250" s="248"/>
      <c r="C250" s="249"/>
      <c r="D250" s="240" t="s">
        <v>181</v>
      </c>
      <c r="E250" s="250" t="s">
        <v>1</v>
      </c>
      <c r="F250" s="251" t="s">
        <v>1341</v>
      </c>
      <c r="G250" s="249"/>
      <c r="H250" s="250" t="s">
        <v>1</v>
      </c>
      <c r="I250" s="252"/>
      <c r="J250" s="249"/>
      <c r="K250" s="249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181</v>
      </c>
      <c r="AU250" s="257" t="s">
        <v>91</v>
      </c>
      <c r="AV250" s="13" t="s">
        <v>89</v>
      </c>
      <c r="AW250" s="13" t="s">
        <v>38</v>
      </c>
      <c r="AX250" s="13" t="s">
        <v>82</v>
      </c>
      <c r="AY250" s="257" t="s">
        <v>162</v>
      </c>
    </row>
    <row r="251" s="14" customFormat="1">
      <c r="A251" s="14"/>
      <c r="B251" s="258"/>
      <c r="C251" s="259"/>
      <c r="D251" s="240" t="s">
        <v>181</v>
      </c>
      <c r="E251" s="260" t="s">
        <v>1</v>
      </c>
      <c r="F251" s="261" t="s">
        <v>1376</v>
      </c>
      <c r="G251" s="259"/>
      <c r="H251" s="262">
        <v>37.5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8" t="s">
        <v>181</v>
      </c>
      <c r="AU251" s="268" t="s">
        <v>91</v>
      </c>
      <c r="AV251" s="14" t="s">
        <v>91</v>
      </c>
      <c r="AW251" s="14" t="s">
        <v>38</v>
      </c>
      <c r="AX251" s="14" t="s">
        <v>82</v>
      </c>
      <c r="AY251" s="268" t="s">
        <v>162</v>
      </c>
    </row>
    <row r="252" s="13" customFormat="1">
      <c r="A252" s="13"/>
      <c r="B252" s="248"/>
      <c r="C252" s="249"/>
      <c r="D252" s="240" t="s">
        <v>181</v>
      </c>
      <c r="E252" s="250" t="s">
        <v>1</v>
      </c>
      <c r="F252" s="251" t="s">
        <v>1343</v>
      </c>
      <c r="G252" s="249"/>
      <c r="H252" s="250" t="s">
        <v>1</v>
      </c>
      <c r="I252" s="252"/>
      <c r="J252" s="249"/>
      <c r="K252" s="249"/>
      <c r="L252" s="253"/>
      <c r="M252" s="254"/>
      <c r="N252" s="255"/>
      <c r="O252" s="255"/>
      <c r="P252" s="255"/>
      <c r="Q252" s="255"/>
      <c r="R252" s="255"/>
      <c r="S252" s="255"/>
      <c r="T252" s="25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7" t="s">
        <v>181</v>
      </c>
      <c r="AU252" s="257" t="s">
        <v>91</v>
      </c>
      <c r="AV252" s="13" t="s">
        <v>89</v>
      </c>
      <c r="AW252" s="13" t="s">
        <v>38</v>
      </c>
      <c r="AX252" s="13" t="s">
        <v>82</v>
      </c>
      <c r="AY252" s="257" t="s">
        <v>162</v>
      </c>
    </row>
    <row r="253" s="14" customFormat="1">
      <c r="A253" s="14"/>
      <c r="B253" s="258"/>
      <c r="C253" s="259"/>
      <c r="D253" s="240" t="s">
        <v>181</v>
      </c>
      <c r="E253" s="260" t="s">
        <v>1</v>
      </c>
      <c r="F253" s="261" t="s">
        <v>1377</v>
      </c>
      <c r="G253" s="259"/>
      <c r="H253" s="262">
        <v>12.5</v>
      </c>
      <c r="I253" s="263"/>
      <c r="J253" s="259"/>
      <c r="K253" s="259"/>
      <c r="L253" s="264"/>
      <c r="M253" s="265"/>
      <c r="N253" s="266"/>
      <c r="O253" s="266"/>
      <c r="P253" s="266"/>
      <c r="Q253" s="266"/>
      <c r="R253" s="266"/>
      <c r="S253" s="266"/>
      <c r="T253" s="26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181</v>
      </c>
      <c r="AU253" s="268" t="s">
        <v>91</v>
      </c>
      <c r="AV253" s="14" t="s">
        <v>91</v>
      </c>
      <c r="AW253" s="14" t="s">
        <v>38</v>
      </c>
      <c r="AX253" s="14" t="s">
        <v>82</v>
      </c>
      <c r="AY253" s="268" t="s">
        <v>162</v>
      </c>
    </row>
    <row r="254" s="16" customFormat="1">
      <c r="A254" s="16"/>
      <c r="B254" s="290"/>
      <c r="C254" s="291"/>
      <c r="D254" s="240" t="s">
        <v>181</v>
      </c>
      <c r="E254" s="292" t="s">
        <v>1</v>
      </c>
      <c r="F254" s="293" t="s">
        <v>372</v>
      </c>
      <c r="G254" s="291"/>
      <c r="H254" s="294">
        <v>50</v>
      </c>
      <c r="I254" s="295"/>
      <c r="J254" s="291"/>
      <c r="K254" s="291"/>
      <c r="L254" s="296"/>
      <c r="M254" s="297"/>
      <c r="N254" s="298"/>
      <c r="O254" s="298"/>
      <c r="P254" s="298"/>
      <c r="Q254" s="298"/>
      <c r="R254" s="298"/>
      <c r="S254" s="298"/>
      <c r="T254" s="299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300" t="s">
        <v>181</v>
      </c>
      <c r="AU254" s="300" t="s">
        <v>91</v>
      </c>
      <c r="AV254" s="16" t="s">
        <v>187</v>
      </c>
      <c r="AW254" s="16" t="s">
        <v>38</v>
      </c>
      <c r="AX254" s="16" t="s">
        <v>82</v>
      </c>
      <c r="AY254" s="300" t="s">
        <v>162</v>
      </c>
    </row>
    <row r="255" s="15" customFormat="1">
      <c r="A255" s="15"/>
      <c r="B255" s="269"/>
      <c r="C255" s="270"/>
      <c r="D255" s="240" t="s">
        <v>181</v>
      </c>
      <c r="E255" s="271" t="s">
        <v>1</v>
      </c>
      <c r="F255" s="272" t="s">
        <v>186</v>
      </c>
      <c r="G255" s="270"/>
      <c r="H255" s="273">
        <v>123.8</v>
      </c>
      <c r="I255" s="274"/>
      <c r="J255" s="270"/>
      <c r="K255" s="270"/>
      <c r="L255" s="275"/>
      <c r="M255" s="276"/>
      <c r="N255" s="277"/>
      <c r="O255" s="277"/>
      <c r="P255" s="277"/>
      <c r="Q255" s="277"/>
      <c r="R255" s="277"/>
      <c r="S255" s="277"/>
      <c r="T255" s="278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9" t="s">
        <v>181</v>
      </c>
      <c r="AU255" s="279" t="s">
        <v>91</v>
      </c>
      <c r="AV255" s="15" t="s">
        <v>168</v>
      </c>
      <c r="AW255" s="15" t="s">
        <v>38</v>
      </c>
      <c r="AX255" s="15" t="s">
        <v>89</v>
      </c>
      <c r="AY255" s="279" t="s">
        <v>162</v>
      </c>
    </row>
    <row r="256" s="12" customFormat="1" ht="22.8" customHeight="1">
      <c r="A256" s="12"/>
      <c r="B256" s="211"/>
      <c r="C256" s="212"/>
      <c r="D256" s="213" t="s">
        <v>81</v>
      </c>
      <c r="E256" s="225" t="s">
        <v>604</v>
      </c>
      <c r="F256" s="225" t="s">
        <v>605</v>
      </c>
      <c r="G256" s="212"/>
      <c r="H256" s="212"/>
      <c r="I256" s="215"/>
      <c r="J256" s="226">
        <f>BK256</f>
        <v>0</v>
      </c>
      <c r="K256" s="212"/>
      <c r="L256" s="217"/>
      <c r="M256" s="218"/>
      <c r="N256" s="219"/>
      <c r="O256" s="219"/>
      <c r="P256" s="220">
        <f>SUM(P257:P266)</f>
        <v>0</v>
      </c>
      <c r="Q256" s="219"/>
      <c r="R256" s="220">
        <f>SUM(R257:R266)</f>
        <v>0</v>
      </c>
      <c r="S256" s="219"/>
      <c r="T256" s="221">
        <f>SUM(T257:T266)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2" t="s">
        <v>89</v>
      </c>
      <c r="AT256" s="223" t="s">
        <v>81</v>
      </c>
      <c r="AU256" s="223" t="s">
        <v>89</v>
      </c>
      <c r="AY256" s="222" t="s">
        <v>162</v>
      </c>
      <c r="BK256" s="224">
        <f>SUM(BK257:BK266)</f>
        <v>0</v>
      </c>
    </row>
    <row r="257" s="2" customFormat="1" ht="16.5" customHeight="1">
      <c r="A257" s="39"/>
      <c r="B257" s="40"/>
      <c r="C257" s="227" t="s">
        <v>260</v>
      </c>
      <c r="D257" s="227" t="s">
        <v>164</v>
      </c>
      <c r="E257" s="228" t="s">
        <v>607</v>
      </c>
      <c r="F257" s="229" t="s">
        <v>608</v>
      </c>
      <c r="G257" s="230" t="s">
        <v>240</v>
      </c>
      <c r="H257" s="231">
        <v>1.175</v>
      </c>
      <c r="I257" s="232"/>
      <c r="J257" s="233">
        <f>ROUND(I257*H257,2)</f>
        <v>0</v>
      </c>
      <c r="K257" s="229" t="s">
        <v>174</v>
      </c>
      <c r="L257" s="45"/>
      <c r="M257" s="234" t="s">
        <v>1</v>
      </c>
      <c r="N257" s="235" t="s">
        <v>47</v>
      </c>
      <c r="O257" s="92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8" t="s">
        <v>168</v>
      </c>
      <c r="AT257" s="238" t="s">
        <v>164</v>
      </c>
      <c r="AU257" s="238" t="s">
        <v>91</v>
      </c>
      <c r="AY257" s="18" t="s">
        <v>162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8" t="s">
        <v>89</v>
      </c>
      <c r="BK257" s="239">
        <f>ROUND(I257*H257,2)</f>
        <v>0</v>
      </c>
      <c r="BL257" s="18" t="s">
        <v>168</v>
      </c>
      <c r="BM257" s="238" t="s">
        <v>1378</v>
      </c>
    </row>
    <row r="258" s="2" customFormat="1">
      <c r="A258" s="39"/>
      <c r="B258" s="40"/>
      <c r="C258" s="41"/>
      <c r="D258" s="240" t="s">
        <v>170</v>
      </c>
      <c r="E258" s="41"/>
      <c r="F258" s="241" t="s">
        <v>610</v>
      </c>
      <c r="G258" s="41"/>
      <c r="H258" s="41"/>
      <c r="I258" s="242"/>
      <c r="J258" s="41"/>
      <c r="K258" s="41"/>
      <c r="L258" s="45"/>
      <c r="M258" s="243"/>
      <c r="N258" s="244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170</v>
      </c>
      <c r="AU258" s="18" t="s">
        <v>91</v>
      </c>
    </row>
    <row r="259" s="2" customFormat="1">
      <c r="A259" s="39"/>
      <c r="B259" s="40"/>
      <c r="C259" s="41"/>
      <c r="D259" s="245" t="s">
        <v>177</v>
      </c>
      <c r="E259" s="41"/>
      <c r="F259" s="246" t="s">
        <v>611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177</v>
      </c>
      <c r="AU259" s="18" t="s">
        <v>91</v>
      </c>
    </row>
    <row r="260" s="2" customFormat="1">
      <c r="A260" s="39"/>
      <c r="B260" s="40"/>
      <c r="C260" s="41"/>
      <c r="D260" s="240" t="s">
        <v>179</v>
      </c>
      <c r="E260" s="41"/>
      <c r="F260" s="247" t="s">
        <v>612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179</v>
      </c>
      <c r="AU260" s="18" t="s">
        <v>91</v>
      </c>
    </row>
    <row r="261" s="13" customFormat="1">
      <c r="A261" s="13"/>
      <c r="B261" s="248"/>
      <c r="C261" s="249"/>
      <c r="D261" s="240" t="s">
        <v>181</v>
      </c>
      <c r="E261" s="250" t="s">
        <v>1</v>
      </c>
      <c r="F261" s="251" t="s">
        <v>1295</v>
      </c>
      <c r="G261" s="249"/>
      <c r="H261" s="250" t="s">
        <v>1</v>
      </c>
      <c r="I261" s="252"/>
      <c r="J261" s="249"/>
      <c r="K261" s="249"/>
      <c r="L261" s="253"/>
      <c r="M261" s="254"/>
      <c r="N261" s="255"/>
      <c r="O261" s="255"/>
      <c r="P261" s="255"/>
      <c r="Q261" s="255"/>
      <c r="R261" s="255"/>
      <c r="S261" s="255"/>
      <c r="T261" s="25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7" t="s">
        <v>181</v>
      </c>
      <c r="AU261" s="257" t="s">
        <v>91</v>
      </c>
      <c r="AV261" s="13" t="s">
        <v>89</v>
      </c>
      <c r="AW261" s="13" t="s">
        <v>38</v>
      </c>
      <c r="AX261" s="13" t="s">
        <v>82</v>
      </c>
      <c r="AY261" s="257" t="s">
        <v>162</v>
      </c>
    </row>
    <row r="262" s="13" customFormat="1">
      <c r="A262" s="13"/>
      <c r="B262" s="248"/>
      <c r="C262" s="249"/>
      <c r="D262" s="240" t="s">
        <v>181</v>
      </c>
      <c r="E262" s="250" t="s">
        <v>1</v>
      </c>
      <c r="F262" s="251" t="s">
        <v>1296</v>
      </c>
      <c r="G262" s="249"/>
      <c r="H262" s="250" t="s">
        <v>1</v>
      </c>
      <c r="I262" s="252"/>
      <c r="J262" s="249"/>
      <c r="K262" s="249"/>
      <c r="L262" s="253"/>
      <c r="M262" s="254"/>
      <c r="N262" s="255"/>
      <c r="O262" s="255"/>
      <c r="P262" s="255"/>
      <c r="Q262" s="255"/>
      <c r="R262" s="255"/>
      <c r="S262" s="255"/>
      <c r="T262" s="25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7" t="s">
        <v>181</v>
      </c>
      <c r="AU262" s="257" t="s">
        <v>91</v>
      </c>
      <c r="AV262" s="13" t="s">
        <v>89</v>
      </c>
      <c r="AW262" s="13" t="s">
        <v>38</v>
      </c>
      <c r="AX262" s="13" t="s">
        <v>82</v>
      </c>
      <c r="AY262" s="257" t="s">
        <v>162</v>
      </c>
    </row>
    <row r="263" s="14" customFormat="1">
      <c r="A263" s="14"/>
      <c r="B263" s="258"/>
      <c r="C263" s="259"/>
      <c r="D263" s="240" t="s">
        <v>181</v>
      </c>
      <c r="E263" s="260" t="s">
        <v>1</v>
      </c>
      <c r="F263" s="261" t="s">
        <v>1379</v>
      </c>
      <c r="G263" s="259"/>
      <c r="H263" s="262">
        <v>0.41299999999999998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8" t="s">
        <v>181</v>
      </c>
      <c r="AU263" s="268" t="s">
        <v>91</v>
      </c>
      <c r="AV263" s="14" t="s">
        <v>91</v>
      </c>
      <c r="AW263" s="14" t="s">
        <v>38</v>
      </c>
      <c r="AX263" s="14" t="s">
        <v>82</v>
      </c>
      <c r="AY263" s="268" t="s">
        <v>162</v>
      </c>
    </row>
    <row r="264" s="13" customFormat="1">
      <c r="A264" s="13"/>
      <c r="B264" s="248"/>
      <c r="C264" s="249"/>
      <c r="D264" s="240" t="s">
        <v>181</v>
      </c>
      <c r="E264" s="250" t="s">
        <v>1</v>
      </c>
      <c r="F264" s="251" t="s">
        <v>1298</v>
      </c>
      <c r="G264" s="249"/>
      <c r="H264" s="250" t="s">
        <v>1</v>
      </c>
      <c r="I264" s="252"/>
      <c r="J264" s="249"/>
      <c r="K264" s="249"/>
      <c r="L264" s="253"/>
      <c r="M264" s="254"/>
      <c r="N264" s="255"/>
      <c r="O264" s="255"/>
      <c r="P264" s="255"/>
      <c r="Q264" s="255"/>
      <c r="R264" s="255"/>
      <c r="S264" s="255"/>
      <c r="T264" s="25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7" t="s">
        <v>181</v>
      </c>
      <c r="AU264" s="257" t="s">
        <v>91</v>
      </c>
      <c r="AV264" s="13" t="s">
        <v>89</v>
      </c>
      <c r="AW264" s="13" t="s">
        <v>38</v>
      </c>
      <c r="AX264" s="13" t="s">
        <v>82</v>
      </c>
      <c r="AY264" s="257" t="s">
        <v>162</v>
      </c>
    </row>
    <row r="265" s="14" customFormat="1">
      <c r="A265" s="14"/>
      <c r="B265" s="258"/>
      <c r="C265" s="259"/>
      <c r="D265" s="240" t="s">
        <v>181</v>
      </c>
      <c r="E265" s="260" t="s">
        <v>1</v>
      </c>
      <c r="F265" s="261" t="s">
        <v>1380</v>
      </c>
      <c r="G265" s="259"/>
      <c r="H265" s="262">
        <v>0.76200000000000001</v>
      </c>
      <c r="I265" s="263"/>
      <c r="J265" s="259"/>
      <c r="K265" s="259"/>
      <c r="L265" s="264"/>
      <c r="M265" s="265"/>
      <c r="N265" s="266"/>
      <c r="O265" s="266"/>
      <c r="P265" s="266"/>
      <c r="Q265" s="266"/>
      <c r="R265" s="266"/>
      <c r="S265" s="266"/>
      <c r="T265" s="267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8" t="s">
        <v>181</v>
      </c>
      <c r="AU265" s="268" t="s">
        <v>91</v>
      </c>
      <c r="AV265" s="14" t="s">
        <v>91</v>
      </c>
      <c r="AW265" s="14" t="s">
        <v>38</v>
      </c>
      <c r="AX265" s="14" t="s">
        <v>82</v>
      </c>
      <c r="AY265" s="268" t="s">
        <v>162</v>
      </c>
    </row>
    <row r="266" s="15" customFormat="1">
      <c r="A266" s="15"/>
      <c r="B266" s="269"/>
      <c r="C266" s="270"/>
      <c r="D266" s="240" t="s">
        <v>181</v>
      </c>
      <c r="E266" s="271" t="s">
        <v>1</v>
      </c>
      <c r="F266" s="272" t="s">
        <v>186</v>
      </c>
      <c r="G266" s="270"/>
      <c r="H266" s="273">
        <v>1.175</v>
      </c>
      <c r="I266" s="274"/>
      <c r="J266" s="270"/>
      <c r="K266" s="270"/>
      <c r="L266" s="275"/>
      <c r="M266" s="276"/>
      <c r="N266" s="277"/>
      <c r="O266" s="277"/>
      <c r="P266" s="277"/>
      <c r="Q266" s="277"/>
      <c r="R266" s="277"/>
      <c r="S266" s="277"/>
      <c r="T266" s="278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9" t="s">
        <v>181</v>
      </c>
      <c r="AU266" s="279" t="s">
        <v>91</v>
      </c>
      <c r="AV266" s="15" t="s">
        <v>168</v>
      </c>
      <c r="AW266" s="15" t="s">
        <v>38</v>
      </c>
      <c r="AX266" s="15" t="s">
        <v>89</v>
      </c>
      <c r="AY266" s="279" t="s">
        <v>162</v>
      </c>
    </row>
    <row r="267" s="12" customFormat="1" ht="22.8" customHeight="1">
      <c r="A267" s="12"/>
      <c r="B267" s="211"/>
      <c r="C267" s="212"/>
      <c r="D267" s="213" t="s">
        <v>81</v>
      </c>
      <c r="E267" s="225" t="s">
        <v>615</v>
      </c>
      <c r="F267" s="225" t="s">
        <v>616</v>
      </c>
      <c r="G267" s="212"/>
      <c r="H267" s="212"/>
      <c r="I267" s="215"/>
      <c r="J267" s="226">
        <f>BK267</f>
        <v>0</v>
      </c>
      <c r="K267" s="212"/>
      <c r="L267" s="217"/>
      <c r="M267" s="218"/>
      <c r="N267" s="219"/>
      <c r="O267" s="219"/>
      <c r="P267" s="220">
        <f>SUM(P268:P276)</f>
        <v>0</v>
      </c>
      <c r="Q267" s="219"/>
      <c r="R267" s="220">
        <f>SUM(R268:R276)</f>
        <v>0</v>
      </c>
      <c r="S267" s="219"/>
      <c r="T267" s="221">
        <f>SUM(T268:T276)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2" t="s">
        <v>89</v>
      </c>
      <c r="AT267" s="223" t="s">
        <v>81</v>
      </c>
      <c r="AU267" s="223" t="s">
        <v>89</v>
      </c>
      <c r="AY267" s="222" t="s">
        <v>162</v>
      </c>
      <c r="BK267" s="224">
        <f>SUM(BK268:BK276)</f>
        <v>0</v>
      </c>
    </row>
    <row r="268" s="2" customFormat="1" ht="16.5" customHeight="1">
      <c r="A268" s="39"/>
      <c r="B268" s="40"/>
      <c r="C268" s="227" t="s">
        <v>271</v>
      </c>
      <c r="D268" s="227" t="s">
        <v>164</v>
      </c>
      <c r="E268" s="228" t="s">
        <v>1381</v>
      </c>
      <c r="F268" s="229" t="s">
        <v>1382</v>
      </c>
      <c r="G268" s="230" t="s">
        <v>240</v>
      </c>
      <c r="H268" s="231">
        <v>7.8310000000000004</v>
      </c>
      <c r="I268" s="232"/>
      <c r="J268" s="233">
        <f>ROUND(I268*H268,2)</f>
        <v>0</v>
      </c>
      <c r="K268" s="229" t="s">
        <v>174</v>
      </c>
      <c r="L268" s="45"/>
      <c r="M268" s="234" t="s">
        <v>1</v>
      </c>
      <c r="N268" s="235" t="s">
        <v>47</v>
      </c>
      <c r="O268" s="92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8" t="s">
        <v>168</v>
      </c>
      <c r="AT268" s="238" t="s">
        <v>164</v>
      </c>
      <c r="AU268" s="238" t="s">
        <v>91</v>
      </c>
      <c r="AY268" s="18" t="s">
        <v>162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8" t="s">
        <v>89</v>
      </c>
      <c r="BK268" s="239">
        <f>ROUND(I268*H268,2)</f>
        <v>0</v>
      </c>
      <c r="BL268" s="18" t="s">
        <v>168</v>
      </c>
      <c r="BM268" s="238" t="s">
        <v>1383</v>
      </c>
    </row>
    <row r="269" s="2" customFormat="1">
      <c r="A269" s="39"/>
      <c r="B269" s="40"/>
      <c r="C269" s="41"/>
      <c r="D269" s="240" t="s">
        <v>170</v>
      </c>
      <c r="E269" s="41"/>
      <c r="F269" s="241" t="s">
        <v>1384</v>
      </c>
      <c r="G269" s="41"/>
      <c r="H269" s="41"/>
      <c r="I269" s="242"/>
      <c r="J269" s="41"/>
      <c r="K269" s="41"/>
      <c r="L269" s="45"/>
      <c r="M269" s="243"/>
      <c r="N269" s="244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170</v>
      </c>
      <c r="AU269" s="18" t="s">
        <v>91</v>
      </c>
    </row>
    <row r="270" s="2" customFormat="1">
      <c r="A270" s="39"/>
      <c r="B270" s="40"/>
      <c r="C270" s="41"/>
      <c r="D270" s="245" t="s">
        <v>177</v>
      </c>
      <c r="E270" s="41"/>
      <c r="F270" s="246" t="s">
        <v>1385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177</v>
      </c>
      <c r="AU270" s="18" t="s">
        <v>91</v>
      </c>
    </row>
    <row r="271" s="2" customFormat="1" ht="16.5" customHeight="1">
      <c r="A271" s="39"/>
      <c r="B271" s="40"/>
      <c r="C271" s="227" t="s">
        <v>279</v>
      </c>
      <c r="D271" s="227" t="s">
        <v>164</v>
      </c>
      <c r="E271" s="228" t="s">
        <v>1386</v>
      </c>
      <c r="F271" s="229" t="s">
        <v>1387</v>
      </c>
      <c r="G271" s="230" t="s">
        <v>240</v>
      </c>
      <c r="H271" s="231">
        <v>0.056000000000000001</v>
      </c>
      <c r="I271" s="232"/>
      <c r="J271" s="233">
        <f>ROUND(I271*H271,2)</f>
        <v>0</v>
      </c>
      <c r="K271" s="229" t="s">
        <v>174</v>
      </c>
      <c r="L271" s="45"/>
      <c r="M271" s="234" t="s">
        <v>1</v>
      </c>
      <c r="N271" s="235" t="s">
        <v>47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168</v>
      </c>
      <c r="AT271" s="238" t="s">
        <v>164</v>
      </c>
      <c r="AU271" s="238" t="s">
        <v>91</v>
      </c>
      <c r="AY271" s="18" t="s">
        <v>162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89</v>
      </c>
      <c r="BK271" s="239">
        <f>ROUND(I271*H271,2)</f>
        <v>0</v>
      </c>
      <c r="BL271" s="18" t="s">
        <v>168</v>
      </c>
      <c r="BM271" s="238" t="s">
        <v>1388</v>
      </c>
    </row>
    <row r="272" s="2" customFormat="1">
      <c r="A272" s="39"/>
      <c r="B272" s="40"/>
      <c r="C272" s="41"/>
      <c r="D272" s="240" t="s">
        <v>170</v>
      </c>
      <c r="E272" s="41"/>
      <c r="F272" s="241" t="s">
        <v>1387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170</v>
      </c>
      <c r="AU272" s="18" t="s">
        <v>91</v>
      </c>
    </row>
    <row r="273" s="2" customFormat="1">
      <c r="A273" s="39"/>
      <c r="B273" s="40"/>
      <c r="C273" s="41"/>
      <c r="D273" s="245" t="s">
        <v>177</v>
      </c>
      <c r="E273" s="41"/>
      <c r="F273" s="246" t="s">
        <v>1389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177</v>
      </c>
      <c r="AU273" s="18" t="s">
        <v>91</v>
      </c>
    </row>
    <row r="274" s="2" customFormat="1" ht="16.5" customHeight="1">
      <c r="A274" s="39"/>
      <c r="B274" s="40"/>
      <c r="C274" s="227" t="s">
        <v>8</v>
      </c>
      <c r="D274" s="227" t="s">
        <v>164</v>
      </c>
      <c r="E274" s="228" t="s">
        <v>1232</v>
      </c>
      <c r="F274" s="229" t="s">
        <v>1233</v>
      </c>
      <c r="G274" s="230" t="s">
        <v>240</v>
      </c>
      <c r="H274" s="231">
        <v>7.9059999999999997</v>
      </c>
      <c r="I274" s="232"/>
      <c r="J274" s="233">
        <f>ROUND(I274*H274,2)</f>
        <v>0</v>
      </c>
      <c r="K274" s="229" t="s">
        <v>174</v>
      </c>
      <c r="L274" s="45"/>
      <c r="M274" s="234" t="s">
        <v>1</v>
      </c>
      <c r="N274" s="235" t="s">
        <v>47</v>
      </c>
      <c r="O274" s="92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8" t="s">
        <v>168</v>
      </c>
      <c r="AT274" s="238" t="s">
        <v>164</v>
      </c>
      <c r="AU274" s="238" t="s">
        <v>91</v>
      </c>
      <c r="AY274" s="18" t="s">
        <v>162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8" t="s">
        <v>89</v>
      </c>
      <c r="BK274" s="239">
        <f>ROUND(I274*H274,2)</f>
        <v>0</v>
      </c>
      <c r="BL274" s="18" t="s">
        <v>168</v>
      </c>
      <c r="BM274" s="238" t="s">
        <v>1390</v>
      </c>
    </row>
    <row r="275" s="2" customFormat="1">
      <c r="A275" s="39"/>
      <c r="B275" s="40"/>
      <c r="C275" s="41"/>
      <c r="D275" s="240" t="s">
        <v>170</v>
      </c>
      <c r="E275" s="41"/>
      <c r="F275" s="241" t="s">
        <v>1235</v>
      </c>
      <c r="G275" s="41"/>
      <c r="H275" s="41"/>
      <c r="I275" s="242"/>
      <c r="J275" s="41"/>
      <c r="K275" s="41"/>
      <c r="L275" s="45"/>
      <c r="M275" s="243"/>
      <c r="N275" s="244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170</v>
      </c>
      <c r="AU275" s="18" t="s">
        <v>91</v>
      </c>
    </row>
    <row r="276" s="2" customFormat="1">
      <c r="A276" s="39"/>
      <c r="B276" s="40"/>
      <c r="C276" s="41"/>
      <c r="D276" s="245" t="s">
        <v>177</v>
      </c>
      <c r="E276" s="41"/>
      <c r="F276" s="246" t="s">
        <v>1236</v>
      </c>
      <c r="G276" s="41"/>
      <c r="H276" s="41"/>
      <c r="I276" s="242"/>
      <c r="J276" s="41"/>
      <c r="K276" s="41"/>
      <c r="L276" s="45"/>
      <c r="M276" s="304"/>
      <c r="N276" s="305"/>
      <c r="O276" s="306"/>
      <c r="P276" s="306"/>
      <c r="Q276" s="306"/>
      <c r="R276" s="306"/>
      <c r="S276" s="306"/>
      <c r="T276" s="307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177</v>
      </c>
      <c r="AU276" s="18" t="s">
        <v>91</v>
      </c>
    </row>
    <row r="277" s="2" customFormat="1" ht="6.96" customHeight="1">
      <c r="A277" s="39"/>
      <c r="B277" s="67"/>
      <c r="C277" s="68"/>
      <c r="D277" s="68"/>
      <c r="E277" s="68"/>
      <c r="F277" s="68"/>
      <c r="G277" s="68"/>
      <c r="H277" s="68"/>
      <c r="I277" s="68"/>
      <c r="J277" s="68"/>
      <c r="K277" s="68"/>
      <c r="L277" s="45"/>
      <c r="M277" s="39"/>
      <c r="O277" s="39"/>
      <c r="P277" s="39"/>
      <c r="Q277" s="39"/>
      <c r="R277" s="39"/>
      <c r="S277" s="39"/>
      <c r="T277" s="39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</row>
  </sheetData>
  <sheetProtection sheet="1" autoFilter="0" formatColumns="0" formatRows="0" objects="1" scenarios="1" spinCount="100000" saltValue="1a+boRcbBzNPygXiukBFPnifBp5jpO/ZtFnQQk0cidz5YMVlzAR8rNF3JPAIcqNreZ6YyMKJVOLDlg/PkLclEQ==" hashValue="DltKE6jKJJx2ZpaBjJ5uC5fKh6+VIPrd8urxWcFHDc0LwM4BqENkC4KDRYKDYR1weMgR/ih605e1oc3jyH9uDQ==" algorithmName="SHA-512" password="CC35"/>
  <autoFilter ref="C125:K27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hyperlinks>
    <hyperlink ref="F133" r:id="rId1" display="https://podminky.urs.cz/item/CS_URS_2024_01/161152111"/>
    <hyperlink ref="F142" r:id="rId2" display="https://podminky.urs.cz/item/CS_URS_2024_01/163333521"/>
    <hyperlink ref="F145" r:id="rId3" display="https://podminky.urs.cz/item/CS_URS_2024_01/167103211"/>
    <hyperlink ref="F149" r:id="rId4" display="https://podminky.urs.cz/item/CS_URS_2024_01/281604111"/>
    <hyperlink ref="F207" r:id="rId5" display="https://podminky.urs.cz/item/CS_URS_2024_01/225121114"/>
    <hyperlink ref="F229" r:id="rId6" display="https://podminky.urs.cz/item/CS_URS_2024_01/225122114"/>
    <hyperlink ref="F259" r:id="rId7" display="https://podminky.urs.cz/item/CS_URS_2024_01/997013501"/>
    <hyperlink ref="F270" r:id="rId8" display="https://podminky.urs.cz/item/CS_URS_2024_01/998004011"/>
    <hyperlink ref="F273" r:id="rId9" display="https://podminky.urs.cz/item/CS_URS_2024_01/998006011"/>
    <hyperlink ref="F276" r:id="rId10" display="https://podminky.urs.cz/item/CS_URS_2024_01/99825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1391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1392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10. 12. 2023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">
        <v>28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29</v>
      </c>
      <c r="F17" s="39"/>
      <c r="G17" s="39"/>
      <c r="H17" s="39"/>
      <c r="I17" s="151" t="s">
        <v>30</v>
      </c>
      <c r="J17" s="142" t="s">
        <v>31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30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27</v>
      </c>
      <c r="J22" s="142" t="s">
        <v>35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36</v>
      </c>
      <c r="F23" s="39"/>
      <c r="G23" s="39"/>
      <c r="H23" s="39"/>
      <c r="I23" s="151" t="s">
        <v>30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39</v>
      </c>
      <c r="E25" s="39"/>
      <c r="F25" s="39"/>
      <c r="G25" s="39"/>
      <c r="H25" s="39"/>
      <c r="I25" s="151" t="s">
        <v>27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30</v>
      </c>
      <c r="J26" s="142" t="s">
        <v>37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1393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ROUND(J128,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ROUND((SUM(BE128:BE249)),  2)</f>
        <v>0</v>
      </c>
      <c r="G35" s="39"/>
      <c r="H35" s="39"/>
      <c r="I35" s="165">
        <v>0.20999999999999999</v>
      </c>
      <c r="J35" s="164">
        <f>ROUND(((SUM(BE128:BE249))*I35),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ROUND((SUM(BF128:BF249)),  2)</f>
        <v>0</v>
      </c>
      <c r="G36" s="39"/>
      <c r="H36" s="39"/>
      <c r="I36" s="165">
        <v>0.14999999999999999</v>
      </c>
      <c r="J36" s="164">
        <f>ROUND(((SUM(BF128:BF249))*I36),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ROUND((SUM(BG128:BG249)),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ROUND((SUM(BH128:BH249)),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ROUND((SUM(BI128:BI249)),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1391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1.1 - Zajištění svahu - šachta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VD Lipno I</v>
      </c>
      <c r="G91" s="41"/>
      <c r="H91" s="41"/>
      <c r="I91" s="33" t="s">
        <v>24</v>
      </c>
      <c r="J91" s="80" t="str">
        <f>IF(J14="","",J14)</f>
        <v>10. 12. 2023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>Povodí Vltavy, státní podnik</v>
      </c>
      <c r="G93" s="41"/>
      <c r="H93" s="41"/>
      <c r="I93" s="33" t="s">
        <v>34</v>
      </c>
      <c r="J93" s="37" t="str">
        <f>E23</f>
        <v>VODNÍ DÍLA - TBD a.s.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39</v>
      </c>
      <c r="J94" s="37" t="str">
        <f>E26</f>
        <v>VODNÍ DÍLA - TBD a.s.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127</v>
      </c>
      <c r="D98" s="41"/>
      <c r="E98" s="41"/>
      <c r="F98" s="41"/>
      <c r="G98" s="41"/>
      <c r="H98" s="41"/>
      <c r="I98" s="41"/>
      <c r="J98" s="111">
        <f>J128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J129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J130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J202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136</v>
      </c>
      <c r="E102" s="197"/>
      <c r="F102" s="197"/>
      <c r="G102" s="197"/>
      <c r="H102" s="197"/>
      <c r="I102" s="197"/>
      <c r="J102" s="198">
        <f>J219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J223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138</v>
      </c>
      <c r="E104" s="197"/>
      <c r="F104" s="197"/>
      <c r="G104" s="197"/>
      <c r="H104" s="197"/>
      <c r="I104" s="197"/>
      <c r="J104" s="198">
        <f>J234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J238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140</v>
      </c>
      <c r="E106" s="197"/>
      <c r="F106" s="197"/>
      <c r="G106" s="197"/>
      <c r="H106" s="197"/>
      <c r="I106" s="197"/>
      <c r="J106" s="198">
        <f>J239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147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VD Lipno I - levobřežní vstup do hráze_DPS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120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184" t="s">
        <v>1391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122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E11</f>
        <v>1.1 - Zajištění svahu - šachta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22</v>
      </c>
      <c r="D122" s="41"/>
      <c r="E122" s="41"/>
      <c r="F122" s="28" t="str">
        <f>F14</f>
        <v>VD Lipno I</v>
      </c>
      <c r="G122" s="41"/>
      <c r="H122" s="41"/>
      <c r="I122" s="33" t="s">
        <v>24</v>
      </c>
      <c r="J122" s="80" t="str">
        <f>IF(J14="","",J14)</f>
        <v>10. 12. 2023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26</v>
      </c>
      <c r="D124" s="41"/>
      <c r="E124" s="41"/>
      <c r="F124" s="28" t="str">
        <f>E17</f>
        <v>Povodí Vltavy, státní podnik</v>
      </c>
      <c r="G124" s="41"/>
      <c r="H124" s="41"/>
      <c r="I124" s="33" t="s">
        <v>34</v>
      </c>
      <c r="J124" s="37" t="str">
        <f>E23</f>
        <v>VODNÍ DÍLA - TBD a.s.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32</v>
      </c>
      <c r="D125" s="41"/>
      <c r="E125" s="41"/>
      <c r="F125" s="28" t="str">
        <f>IF(E20="","",E20)</f>
        <v>Vyplň údaj</v>
      </c>
      <c r="G125" s="41"/>
      <c r="H125" s="41"/>
      <c r="I125" s="33" t="s">
        <v>39</v>
      </c>
      <c r="J125" s="37" t="str">
        <f>E26</f>
        <v>VODNÍ DÍLA - TBD a.s.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0"/>
      <c r="B127" s="201"/>
      <c r="C127" s="202" t="s">
        <v>148</v>
      </c>
      <c r="D127" s="203" t="s">
        <v>67</v>
      </c>
      <c r="E127" s="203" t="s">
        <v>63</v>
      </c>
      <c r="F127" s="203" t="s">
        <v>64</v>
      </c>
      <c r="G127" s="203" t="s">
        <v>149</v>
      </c>
      <c r="H127" s="203" t="s">
        <v>150</v>
      </c>
      <c r="I127" s="203" t="s">
        <v>151</v>
      </c>
      <c r="J127" s="203" t="s">
        <v>126</v>
      </c>
      <c r="K127" s="204" t="s">
        <v>152</v>
      </c>
      <c r="L127" s="205"/>
      <c r="M127" s="101" t="s">
        <v>1</v>
      </c>
      <c r="N127" s="102" t="s">
        <v>46</v>
      </c>
      <c r="O127" s="102" t="s">
        <v>153</v>
      </c>
      <c r="P127" s="102" t="s">
        <v>154</v>
      </c>
      <c r="Q127" s="102" t="s">
        <v>155</v>
      </c>
      <c r="R127" s="102" t="s">
        <v>156</v>
      </c>
      <c r="S127" s="102" t="s">
        <v>157</v>
      </c>
      <c r="T127" s="103" t="s">
        <v>158</v>
      </c>
      <c r="U127" s="200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/>
    </row>
    <row r="128" s="2" customFormat="1" ht="22.8" customHeight="1">
      <c r="A128" s="39"/>
      <c r="B128" s="40"/>
      <c r="C128" s="108" t="s">
        <v>159</v>
      </c>
      <c r="D128" s="41"/>
      <c r="E128" s="41"/>
      <c r="F128" s="41"/>
      <c r="G128" s="41"/>
      <c r="H128" s="41"/>
      <c r="I128" s="41"/>
      <c r="J128" s="206">
        <f>BK128</f>
        <v>0</v>
      </c>
      <c r="K128" s="41"/>
      <c r="L128" s="45"/>
      <c r="M128" s="104"/>
      <c r="N128" s="207"/>
      <c r="O128" s="105"/>
      <c r="P128" s="208">
        <f>P129+P238</f>
        <v>0</v>
      </c>
      <c r="Q128" s="105"/>
      <c r="R128" s="208">
        <f>R129+R238</f>
        <v>42.023549850000002</v>
      </c>
      <c r="S128" s="105"/>
      <c r="T128" s="209">
        <f>T129+T238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81</v>
      </c>
      <c r="AU128" s="18" t="s">
        <v>128</v>
      </c>
      <c r="BK128" s="210">
        <f>BK129+BK238</f>
        <v>0</v>
      </c>
    </row>
    <row r="129" s="12" customFormat="1" ht="25.92" customHeight="1">
      <c r="A129" s="12"/>
      <c r="B129" s="211"/>
      <c r="C129" s="212"/>
      <c r="D129" s="213" t="s">
        <v>81</v>
      </c>
      <c r="E129" s="214" t="s">
        <v>160</v>
      </c>
      <c r="F129" s="214" t="s">
        <v>161</v>
      </c>
      <c r="G129" s="212"/>
      <c r="H129" s="212"/>
      <c r="I129" s="215"/>
      <c r="J129" s="216">
        <f>BK129</f>
        <v>0</v>
      </c>
      <c r="K129" s="212"/>
      <c r="L129" s="217"/>
      <c r="M129" s="218"/>
      <c r="N129" s="219"/>
      <c r="O129" s="219"/>
      <c r="P129" s="220">
        <f>P130+P202+P219+P223+P234</f>
        <v>0</v>
      </c>
      <c r="Q129" s="219"/>
      <c r="R129" s="220">
        <f>R130+R202+R219+R223+R234</f>
        <v>42.007944000000002</v>
      </c>
      <c r="S129" s="219"/>
      <c r="T129" s="221">
        <f>T130+T202+T219+T223+T234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2" t="s">
        <v>89</v>
      </c>
      <c r="AT129" s="223" t="s">
        <v>81</v>
      </c>
      <c r="AU129" s="223" t="s">
        <v>82</v>
      </c>
      <c r="AY129" s="222" t="s">
        <v>162</v>
      </c>
      <c r="BK129" s="224">
        <f>BK130+BK202+BK219+BK223+BK234</f>
        <v>0</v>
      </c>
    </row>
    <row r="130" s="12" customFormat="1" ht="22.8" customHeight="1">
      <c r="A130" s="12"/>
      <c r="B130" s="211"/>
      <c r="C130" s="212"/>
      <c r="D130" s="213" t="s">
        <v>81</v>
      </c>
      <c r="E130" s="225" t="s">
        <v>89</v>
      </c>
      <c r="F130" s="225" t="s">
        <v>163</v>
      </c>
      <c r="G130" s="212"/>
      <c r="H130" s="212"/>
      <c r="I130" s="215"/>
      <c r="J130" s="226">
        <f>BK130</f>
        <v>0</v>
      </c>
      <c r="K130" s="212"/>
      <c r="L130" s="217"/>
      <c r="M130" s="218"/>
      <c r="N130" s="219"/>
      <c r="O130" s="219"/>
      <c r="P130" s="220">
        <f>SUM(P131:P201)</f>
        <v>0</v>
      </c>
      <c r="Q130" s="219"/>
      <c r="R130" s="220">
        <f>SUM(R131:R201)</f>
        <v>2.2237049999999998</v>
      </c>
      <c r="S130" s="219"/>
      <c r="T130" s="221">
        <f>SUM(T131:T201)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89</v>
      </c>
      <c r="AT130" s="223" t="s">
        <v>81</v>
      </c>
      <c r="AU130" s="223" t="s">
        <v>89</v>
      </c>
      <c r="AY130" s="222" t="s">
        <v>162</v>
      </c>
      <c r="BK130" s="224">
        <f>SUM(BK131:BK201)</f>
        <v>0</v>
      </c>
    </row>
    <row r="131" s="2" customFormat="1" ht="21.75" customHeight="1">
      <c r="A131" s="39"/>
      <c r="B131" s="40"/>
      <c r="C131" s="227" t="s">
        <v>89</v>
      </c>
      <c r="D131" s="227" t="s">
        <v>164</v>
      </c>
      <c r="E131" s="228" t="s">
        <v>1394</v>
      </c>
      <c r="F131" s="229" t="s">
        <v>1395</v>
      </c>
      <c r="G131" s="230" t="s">
        <v>263</v>
      </c>
      <c r="H131" s="231">
        <v>44</v>
      </c>
      <c r="I131" s="232"/>
      <c r="J131" s="233">
        <f>ROUND(I131*H131,2)</f>
        <v>0</v>
      </c>
      <c r="K131" s="229" t="s">
        <v>174</v>
      </c>
      <c r="L131" s="45"/>
      <c r="M131" s="234" t="s">
        <v>1</v>
      </c>
      <c r="N131" s="235" t="s">
        <v>47</v>
      </c>
      <c r="O131" s="92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8" t="s">
        <v>168</v>
      </c>
      <c r="AT131" s="238" t="s">
        <v>164</v>
      </c>
      <c r="AU131" s="238" t="s">
        <v>91</v>
      </c>
      <c r="AY131" s="18" t="s">
        <v>162</v>
      </c>
      <c r="BE131" s="239">
        <f>IF(N131="základní",J131,0)</f>
        <v>0</v>
      </c>
      <c r="BF131" s="239">
        <f>IF(N131="snížená",J131,0)</f>
        <v>0</v>
      </c>
      <c r="BG131" s="239">
        <f>IF(N131="zákl. přenesená",J131,0)</f>
        <v>0</v>
      </c>
      <c r="BH131" s="239">
        <f>IF(N131="sníž. přenesená",J131,0)</f>
        <v>0</v>
      </c>
      <c r="BI131" s="239">
        <f>IF(N131="nulová",J131,0)</f>
        <v>0</v>
      </c>
      <c r="BJ131" s="18" t="s">
        <v>89</v>
      </c>
      <c r="BK131" s="239">
        <f>ROUND(I131*H131,2)</f>
        <v>0</v>
      </c>
      <c r="BL131" s="18" t="s">
        <v>168</v>
      </c>
      <c r="BM131" s="238" t="s">
        <v>1396</v>
      </c>
    </row>
    <row r="132" s="2" customFormat="1">
      <c r="A132" s="39"/>
      <c r="B132" s="40"/>
      <c r="C132" s="41"/>
      <c r="D132" s="240" t="s">
        <v>170</v>
      </c>
      <c r="E132" s="41"/>
      <c r="F132" s="241" t="s">
        <v>1397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170</v>
      </c>
      <c r="AU132" s="18" t="s">
        <v>91</v>
      </c>
    </row>
    <row r="133" s="2" customFormat="1">
      <c r="A133" s="39"/>
      <c r="B133" s="40"/>
      <c r="C133" s="41"/>
      <c r="D133" s="245" t="s">
        <v>177</v>
      </c>
      <c r="E133" s="41"/>
      <c r="F133" s="246" t="s">
        <v>1398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177</v>
      </c>
      <c r="AU133" s="18" t="s">
        <v>91</v>
      </c>
    </row>
    <row r="134" s="2" customFormat="1" ht="21.75" customHeight="1">
      <c r="A134" s="39"/>
      <c r="B134" s="40"/>
      <c r="C134" s="227" t="s">
        <v>91</v>
      </c>
      <c r="D134" s="227" t="s">
        <v>164</v>
      </c>
      <c r="E134" s="228" t="s">
        <v>1399</v>
      </c>
      <c r="F134" s="229" t="s">
        <v>1400</v>
      </c>
      <c r="G134" s="230" t="s">
        <v>173</v>
      </c>
      <c r="H134" s="231">
        <v>55</v>
      </c>
      <c r="I134" s="232"/>
      <c r="J134" s="233">
        <f>ROUND(I134*H134,2)</f>
        <v>0</v>
      </c>
      <c r="K134" s="229" t="s">
        <v>174</v>
      </c>
      <c r="L134" s="45"/>
      <c r="M134" s="234" t="s">
        <v>1</v>
      </c>
      <c r="N134" s="235" t="s">
        <v>47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168</v>
      </c>
      <c r="AT134" s="238" t="s">
        <v>164</v>
      </c>
      <c r="AU134" s="238" t="s">
        <v>91</v>
      </c>
      <c r="AY134" s="18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89</v>
      </c>
      <c r="BK134" s="239">
        <f>ROUND(I134*H134,2)</f>
        <v>0</v>
      </c>
      <c r="BL134" s="18" t="s">
        <v>168</v>
      </c>
      <c r="BM134" s="238" t="s">
        <v>1401</v>
      </c>
    </row>
    <row r="135" s="2" customFormat="1">
      <c r="A135" s="39"/>
      <c r="B135" s="40"/>
      <c r="C135" s="41"/>
      <c r="D135" s="240" t="s">
        <v>170</v>
      </c>
      <c r="E135" s="41"/>
      <c r="F135" s="241" t="s">
        <v>1402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170</v>
      </c>
      <c r="AU135" s="18" t="s">
        <v>91</v>
      </c>
    </row>
    <row r="136" s="2" customFormat="1">
      <c r="A136" s="39"/>
      <c r="B136" s="40"/>
      <c r="C136" s="41"/>
      <c r="D136" s="245" t="s">
        <v>177</v>
      </c>
      <c r="E136" s="41"/>
      <c r="F136" s="246" t="s">
        <v>1403</v>
      </c>
      <c r="G136" s="41"/>
      <c r="H136" s="41"/>
      <c r="I136" s="242"/>
      <c r="J136" s="41"/>
      <c r="K136" s="41"/>
      <c r="L136" s="45"/>
      <c r="M136" s="243"/>
      <c r="N136" s="244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177</v>
      </c>
      <c r="AU136" s="18" t="s">
        <v>91</v>
      </c>
    </row>
    <row r="137" s="2" customFormat="1" ht="24.15" customHeight="1">
      <c r="A137" s="39"/>
      <c r="B137" s="40"/>
      <c r="C137" s="227" t="s">
        <v>187</v>
      </c>
      <c r="D137" s="227" t="s">
        <v>164</v>
      </c>
      <c r="E137" s="228" t="s">
        <v>1404</v>
      </c>
      <c r="F137" s="229" t="s">
        <v>1405</v>
      </c>
      <c r="G137" s="230" t="s">
        <v>173</v>
      </c>
      <c r="H137" s="231">
        <v>96.5</v>
      </c>
      <c r="I137" s="232"/>
      <c r="J137" s="233">
        <f>ROUND(I137*H137,2)</f>
        <v>0</v>
      </c>
      <c r="K137" s="229" t="s">
        <v>174</v>
      </c>
      <c r="L137" s="45"/>
      <c r="M137" s="234" t="s">
        <v>1</v>
      </c>
      <c r="N137" s="235" t="s">
        <v>47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168</v>
      </c>
      <c r="AT137" s="238" t="s">
        <v>164</v>
      </c>
      <c r="AU137" s="238" t="s">
        <v>91</v>
      </c>
      <c r="AY137" s="18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89</v>
      </c>
      <c r="BK137" s="239">
        <f>ROUND(I137*H137,2)</f>
        <v>0</v>
      </c>
      <c r="BL137" s="18" t="s">
        <v>168</v>
      </c>
      <c r="BM137" s="238" t="s">
        <v>1406</v>
      </c>
    </row>
    <row r="138" s="2" customFormat="1">
      <c r="A138" s="39"/>
      <c r="B138" s="40"/>
      <c r="C138" s="41"/>
      <c r="D138" s="240" t="s">
        <v>170</v>
      </c>
      <c r="E138" s="41"/>
      <c r="F138" s="241" t="s">
        <v>1407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170</v>
      </c>
      <c r="AU138" s="18" t="s">
        <v>91</v>
      </c>
    </row>
    <row r="139" s="2" customFormat="1">
      <c r="A139" s="39"/>
      <c r="B139" s="40"/>
      <c r="C139" s="41"/>
      <c r="D139" s="245" t="s">
        <v>177</v>
      </c>
      <c r="E139" s="41"/>
      <c r="F139" s="246" t="s">
        <v>1408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177</v>
      </c>
      <c r="AU139" s="18" t="s">
        <v>91</v>
      </c>
    </row>
    <row r="140" s="2" customFormat="1" ht="16.5" customHeight="1">
      <c r="A140" s="39"/>
      <c r="B140" s="40"/>
      <c r="C140" s="227" t="s">
        <v>168</v>
      </c>
      <c r="D140" s="227" t="s">
        <v>164</v>
      </c>
      <c r="E140" s="228" t="s">
        <v>1409</v>
      </c>
      <c r="F140" s="229" t="s">
        <v>1410</v>
      </c>
      <c r="G140" s="230" t="s">
        <v>263</v>
      </c>
      <c r="H140" s="231">
        <v>51.5</v>
      </c>
      <c r="I140" s="232"/>
      <c r="J140" s="233">
        <f>ROUND(I140*H140,2)</f>
        <v>0</v>
      </c>
      <c r="K140" s="229" t="s">
        <v>174</v>
      </c>
      <c r="L140" s="45"/>
      <c r="M140" s="234" t="s">
        <v>1</v>
      </c>
      <c r="N140" s="235" t="s">
        <v>47</v>
      </c>
      <c r="O140" s="92"/>
      <c r="P140" s="236">
        <f>O140*H140</f>
        <v>0</v>
      </c>
      <c r="Q140" s="236">
        <v>0.00013999999999999999</v>
      </c>
      <c r="R140" s="236">
        <f>Q140*H140</f>
        <v>0.0072099999999999994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168</v>
      </c>
      <c r="AT140" s="238" t="s">
        <v>164</v>
      </c>
      <c r="AU140" s="238" t="s">
        <v>91</v>
      </c>
      <c r="AY140" s="18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89</v>
      </c>
      <c r="BK140" s="239">
        <f>ROUND(I140*H140,2)</f>
        <v>0</v>
      </c>
      <c r="BL140" s="18" t="s">
        <v>168</v>
      </c>
      <c r="BM140" s="238" t="s">
        <v>1411</v>
      </c>
    </row>
    <row r="141" s="2" customFormat="1">
      <c r="A141" s="39"/>
      <c r="B141" s="40"/>
      <c r="C141" s="41"/>
      <c r="D141" s="240" t="s">
        <v>170</v>
      </c>
      <c r="E141" s="41"/>
      <c r="F141" s="241" t="s">
        <v>1412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170</v>
      </c>
      <c r="AU141" s="18" t="s">
        <v>91</v>
      </c>
    </row>
    <row r="142" s="2" customFormat="1">
      <c r="A142" s="39"/>
      <c r="B142" s="40"/>
      <c r="C142" s="41"/>
      <c r="D142" s="245" t="s">
        <v>177</v>
      </c>
      <c r="E142" s="41"/>
      <c r="F142" s="246" t="s">
        <v>1413</v>
      </c>
      <c r="G142" s="41"/>
      <c r="H142" s="41"/>
      <c r="I142" s="242"/>
      <c r="J142" s="41"/>
      <c r="K142" s="41"/>
      <c r="L142" s="45"/>
      <c r="M142" s="243"/>
      <c r="N142" s="244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177</v>
      </c>
      <c r="AU142" s="18" t="s">
        <v>91</v>
      </c>
    </row>
    <row r="143" s="2" customFormat="1" ht="16.5" customHeight="1">
      <c r="A143" s="39"/>
      <c r="B143" s="40"/>
      <c r="C143" s="280" t="s">
        <v>209</v>
      </c>
      <c r="D143" s="280" t="s">
        <v>210</v>
      </c>
      <c r="E143" s="281" t="s">
        <v>1414</v>
      </c>
      <c r="F143" s="282" t="s">
        <v>1415</v>
      </c>
      <c r="G143" s="283" t="s">
        <v>263</v>
      </c>
      <c r="H143" s="284">
        <v>51.5</v>
      </c>
      <c r="I143" s="285"/>
      <c r="J143" s="286">
        <f>ROUND(I143*H143,2)</f>
        <v>0</v>
      </c>
      <c r="K143" s="282" t="s">
        <v>174</v>
      </c>
      <c r="L143" s="287"/>
      <c r="M143" s="288" t="s">
        <v>1</v>
      </c>
      <c r="N143" s="289" t="s">
        <v>47</v>
      </c>
      <c r="O143" s="92"/>
      <c r="P143" s="236">
        <f>O143*H143</f>
        <v>0</v>
      </c>
      <c r="Q143" s="236">
        <v>0.00025000000000000001</v>
      </c>
      <c r="R143" s="236">
        <f>Q143*H143</f>
        <v>0.012875000000000001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214</v>
      </c>
      <c r="AT143" s="238" t="s">
        <v>210</v>
      </c>
      <c r="AU143" s="238" t="s">
        <v>91</v>
      </c>
      <c r="AY143" s="18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89</v>
      </c>
      <c r="BK143" s="239">
        <f>ROUND(I143*H143,2)</f>
        <v>0</v>
      </c>
      <c r="BL143" s="18" t="s">
        <v>168</v>
      </c>
      <c r="BM143" s="238" t="s">
        <v>1416</v>
      </c>
    </row>
    <row r="144" s="2" customFormat="1">
      <c r="A144" s="39"/>
      <c r="B144" s="40"/>
      <c r="C144" s="41"/>
      <c r="D144" s="240" t="s">
        <v>170</v>
      </c>
      <c r="E144" s="41"/>
      <c r="F144" s="241" t="s">
        <v>1415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170</v>
      </c>
      <c r="AU144" s="18" t="s">
        <v>91</v>
      </c>
    </row>
    <row r="145" s="2" customFormat="1" ht="21.75" customHeight="1">
      <c r="A145" s="39"/>
      <c r="B145" s="40"/>
      <c r="C145" s="227" t="s">
        <v>216</v>
      </c>
      <c r="D145" s="227" t="s">
        <v>164</v>
      </c>
      <c r="E145" s="228" t="s">
        <v>1417</v>
      </c>
      <c r="F145" s="229" t="s">
        <v>1418</v>
      </c>
      <c r="G145" s="230" t="s">
        <v>247</v>
      </c>
      <c r="H145" s="231">
        <v>60</v>
      </c>
      <c r="I145" s="232"/>
      <c r="J145" s="233">
        <f>ROUND(I145*H145,2)</f>
        <v>0</v>
      </c>
      <c r="K145" s="229" t="s">
        <v>174</v>
      </c>
      <c r="L145" s="45"/>
      <c r="M145" s="234" t="s">
        <v>1</v>
      </c>
      <c r="N145" s="235" t="s">
        <v>47</v>
      </c>
      <c r="O145" s="92"/>
      <c r="P145" s="236">
        <f>O145*H145</f>
        <v>0</v>
      </c>
      <c r="Q145" s="236">
        <v>0.00020000000000000001</v>
      </c>
      <c r="R145" s="236">
        <f>Q145*H145</f>
        <v>0.012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168</v>
      </c>
      <c r="AT145" s="238" t="s">
        <v>164</v>
      </c>
      <c r="AU145" s="238" t="s">
        <v>91</v>
      </c>
      <c r="AY145" s="18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89</v>
      </c>
      <c r="BK145" s="239">
        <f>ROUND(I145*H145,2)</f>
        <v>0</v>
      </c>
      <c r="BL145" s="18" t="s">
        <v>168</v>
      </c>
      <c r="BM145" s="238" t="s">
        <v>1419</v>
      </c>
    </row>
    <row r="146" s="2" customFormat="1">
      <c r="A146" s="39"/>
      <c r="B146" s="40"/>
      <c r="C146" s="41"/>
      <c r="D146" s="240" t="s">
        <v>170</v>
      </c>
      <c r="E146" s="41"/>
      <c r="F146" s="241" t="s">
        <v>1420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170</v>
      </c>
      <c r="AU146" s="18" t="s">
        <v>91</v>
      </c>
    </row>
    <row r="147" s="2" customFormat="1">
      <c r="A147" s="39"/>
      <c r="B147" s="40"/>
      <c r="C147" s="41"/>
      <c r="D147" s="245" t="s">
        <v>177</v>
      </c>
      <c r="E147" s="41"/>
      <c r="F147" s="246" t="s">
        <v>1421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177</v>
      </c>
      <c r="AU147" s="18" t="s">
        <v>91</v>
      </c>
    </row>
    <row r="148" s="2" customFormat="1" ht="24.15" customHeight="1">
      <c r="A148" s="39"/>
      <c r="B148" s="40"/>
      <c r="C148" s="227" t="s">
        <v>225</v>
      </c>
      <c r="D148" s="227" t="s">
        <v>164</v>
      </c>
      <c r="E148" s="228" t="s">
        <v>1422</v>
      </c>
      <c r="F148" s="229" t="s">
        <v>1423</v>
      </c>
      <c r="G148" s="230" t="s">
        <v>213</v>
      </c>
      <c r="H148" s="231">
        <v>15</v>
      </c>
      <c r="I148" s="232"/>
      <c r="J148" s="233">
        <f>ROUND(I148*H148,2)</f>
        <v>0</v>
      </c>
      <c r="K148" s="229" t="s">
        <v>174</v>
      </c>
      <c r="L148" s="45"/>
      <c r="M148" s="234" t="s">
        <v>1</v>
      </c>
      <c r="N148" s="235" t="s">
        <v>47</v>
      </c>
      <c r="O148" s="92"/>
      <c r="P148" s="236">
        <f>O148*H148</f>
        <v>0</v>
      </c>
      <c r="Q148" s="236">
        <v>0.021180000000000001</v>
      </c>
      <c r="R148" s="236">
        <f>Q148*H148</f>
        <v>0.31770000000000004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168</v>
      </c>
      <c r="AT148" s="238" t="s">
        <v>164</v>
      </c>
      <c r="AU148" s="238" t="s">
        <v>91</v>
      </c>
      <c r="AY148" s="18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89</v>
      </c>
      <c r="BK148" s="239">
        <f>ROUND(I148*H148,2)</f>
        <v>0</v>
      </c>
      <c r="BL148" s="18" t="s">
        <v>168</v>
      </c>
      <c r="BM148" s="238" t="s">
        <v>1424</v>
      </c>
    </row>
    <row r="149" s="2" customFormat="1">
      <c r="A149" s="39"/>
      <c r="B149" s="40"/>
      <c r="C149" s="41"/>
      <c r="D149" s="240" t="s">
        <v>170</v>
      </c>
      <c r="E149" s="41"/>
      <c r="F149" s="241" t="s">
        <v>1425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170</v>
      </c>
      <c r="AU149" s="18" t="s">
        <v>91</v>
      </c>
    </row>
    <row r="150" s="2" customFormat="1">
      <c r="A150" s="39"/>
      <c r="B150" s="40"/>
      <c r="C150" s="41"/>
      <c r="D150" s="245" t="s">
        <v>177</v>
      </c>
      <c r="E150" s="41"/>
      <c r="F150" s="246" t="s">
        <v>1426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177</v>
      </c>
      <c r="AU150" s="18" t="s">
        <v>91</v>
      </c>
    </row>
    <row r="151" s="2" customFormat="1">
      <c r="A151" s="39"/>
      <c r="B151" s="40"/>
      <c r="C151" s="41"/>
      <c r="D151" s="240" t="s">
        <v>179</v>
      </c>
      <c r="E151" s="41"/>
      <c r="F151" s="247" t="s">
        <v>1427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179</v>
      </c>
      <c r="AU151" s="18" t="s">
        <v>91</v>
      </c>
    </row>
    <row r="152" s="2" customFormat="1" ht="16.5" customHeight="1">
      <c r="A152" s="39"/>
      <c r="B152" s="40"/>
      <c r="C152" s="227" t="s">
        <v>214</v>
      </c>
      <c r="D152" s="227" t="s">
        <v>164</v>
      </c>
      <c r="E152" s="228" t="s">
        <v>1428</v>
      </c>
      <c r="F152" s="229" t="s">
        <v>1429</v>
      </c>
      <c r="G152" s="230" t="s">
        <v>263</v>
      </c>
      <c r="H152" s="231">
        <v>26</v>
      </c>
      <c r="I152" s="232"/>
      <c r="J152" s="233">
        <f>ROUND(I152*H152,2)</f>
        <v>0</v>
      </c>
      <c r="K152" s="229" t="s">
        <v>174</v>
      </c>
      <c r="L152" s="45"/>
      <c r="M152" s="234" t="s">
        <v>1</v>
      </c>
      <c r="N152" s="235" t="s">
        <v>47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168</v>
      </c>
      <c r="AT152" s="238" t="s">
        <v>164</v>
      </c>
      <c r="AU152" s="238" t="s">
        <v>91</v>
      </c>
      <c r="AY152" s="18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89</v>
      </c>
      <c r="BK152" s="239">
        <f>ROUND(I152*H152,2)</f>
        <v>0</v>
      </c>
      <c r="BL152" s="18" t="s">
        <v>168</v>
      </c>
      <c r="BM152" s="238" t="s">
        <v>1430</v>
      </c>
    </row>
    <row r="153" s="2" customFormat="1">
      <c r="A153" s="39"/>
      <c r="B153" s="40"/>
      <c r="C153" s="41"/>
      <c r="D153" s="240" t="s">
        <v>170</v>
      </c>
      <c r="E153" s="41"/>
      <c r="F153" s="241" t="s">
        <v>1431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170</v>
      </c>
      <c r="AU153" s="18" t="s">
        <v>91</v>
      </c>
    </row>
    <row r="154" s="2" customFormat="1">
      <c r="A154" s="39"/>
      <c r="B154" s="40"/>
      <c r="C154" s="41"/>
      <c r="D154" s="245" t="s">
        <v>177</v>
      </c>
      <c r="E154" s="41"/>
      <c r="F154" s="246" t="s">
        <v>1432</v>
      </c>
      <c r="G154" s="41"/>
      <c r="H154" s="41"/>
      <c r="I154" s="242"/>
      <c r="J154" s="41"/>
      <c r="K154" s="41"/>
      <c r="L154" s="45"/>
      <c r="M154" s="243"/>
      <c r="N154" s="244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177</v>
      </c>
      <c r="AU154" s="18" t="s">
        <v>91</v>
      </c>
    </row>
    <row r="155" s="2" customFormat="1" ht="16.5" customHeight="1">
      <c r="A155" s="39"/>
      <c r="B155" s="40"/>
      <c r="C155" s="280" t="s">
        <v>237</v>
      </c>
      <c r="D155" s="280" t="s">
        <v>210</v>
      </c>
      <c r="E155" s="281" t="s">
        <v>1433</v>
      </c>
      <c r="F155" s="282" t="s">
        <v>1434</v>
      </c>
      <c r="G155" s="283" t="s">
        <v>263</v>
      </c>
      <c r="H155" s="284">
        <v>26</v>
      </c>
      <c r="I155" s="285"/>
      <c r="J155" s="286">
        <f>ROUND(I155*H155,2)</f>
        <v>0</v>
      </c>
      <c r="K155" s="282" t="s">
        <v>174</v>
      </c>
      <c r="L155" s="287"/>
      <c r="M155" s="288" t="s">
        <v>1</v>
      </c>
      <c r="N155" s="289" t="s">
        <v>47</v>
      </c>
      <c r="O155" s="92"/>
      <c r="P155" s="236">
        <f>O155*H155</f>
        <v>0</v>
      </c>
      <c r="Q155" s="236">
        <v>0.0017899999999999999</v>
      </c>
      <c r="R155" s="236">
        <f>Q155*H155</f>
        <v>0.046539999999999998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214</v>
      </c>
      <c r="AT155" s="238" t="s">
        <v>210</v>
      </c>
      <c r="AU155" s="238" t="s">
        <v>91</v>
      </c>
      <c r="AY155" s="18" t="s">
        <v>162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89</v>
      </c>
      <c r="BK155" s="239">
        <f>ROUND(I155*H155,2)</f>
        <v>0</v>
      </c>
      <c r="BL155" s="18" t="s">
        <v>168</v>
      </c>
      <c r="BM155" s="238" t="s">
        <v>1435</v>
      </c>
    </row>
    <row r="156" s="2" customFormat="1">
      <c r="A156" s="39"/>
      <c r="B156" s="40"/>
      <c r="C156" s="41"/>
      <c r="D156" s="240" t="s">
        <v>170</v>
      </c>
      <c r="E156" s="41"/>
      <c r="F156" s="241" t="s">
        <v>1434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170</v>
      </c>
      <c r="AU156" s="18" t="s">
        <v>91</v>
      </c>
    </row>
    <row r="157" s="2" customFormat="1" ht="16.5" customHeight="1">
      <c r="A157" s="39"/>
      <c r="B157" s="40"/>
      <c r="C157" s="227" t="s">
        <v>244</v>
      </c>
      <c r="D157" s="227" t="s">
        <v>164</v>
      </c>
      <c r="E157" s="228" t="s">
        <v>1436</v>
      </c>
      <c r="F157" s="229" t="s">
        <v>1437</v>
      </c>
      <c r="G157" s="230" t="s">
        <v>247</v>
      </c>
      <c r="H157" s="231">
        <v>100</v>
      </c>
      <c r="I157" s="232"/>
      <c r="J157" s="233">
        <f>ROUND(I157*H157,2)</f>
        <v>0</v>
      </c>
      <c r="K157" s="229" t="s">
        <v>174</v>
      </c>
      <c r="L157" s="45"/>
      <c r="M157" s="234" t="s">
        <v>1</v>
      </c>
      <c r="N157" s="235" t="s">
        <v>47</v>
      </c>
      <c r="O157" s="92"/>
      <c r="P157" s="236">
        <f>O157*H157</f>
        <v>0</v>
      </c>
      <c r="Q157" s="236">
        <v>1.0000000000000001E-05</v>
      </c>
      <c r="R157" s="236">
        <f>Q157*H157</f>
        <v>0.001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168</v>
      </c>
      <c r="AT157" s="238" t="s">
        <v>164</v>
      </c>
      <c r="AU157" s="238" t="s">
        <v>91</v>
      </c>
      <c r="AY157" s="18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89</v>
      </c>
      <c r="BK157" s="239">
        <f>ROUND(I157*H157,2)</f>
        <v>0</v>
      </c>
      <c r="BL157" s="18" t="s">
        <v>168</v>
      </c>
      <c r="BM157" s="238" t="s">
        <v>1438</v>
      </c>
    </row>
    <row r="158" s="2" customFormat="1">
      <c r="A158" s="39"/>
      <c r="B158" s="40"/>
      <c r="C158" s="41"/>
      <c r="D158" s="240" t="s">
        <v>170</v>
      </c>
      <c r="E158" s="41"/>
      <c r="F158" s="241" t="s">
        <v>1439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170</v>
      </c>
      <c r="AU158" s="18" t="s">
        <v>91</v>
      </c>
    </row>
    <row r="159" s="2" customFormat="1">
      <c r="A159" s="39"/>
      <c r="B159" s="40"/>
      <c r="C159" s="41"/>
      <c r="D159" s="245" t="s">
        <v>177</v>
      </c>
      <c r="E159" s="41"/>
      <c r="F159" s="246" t="s">
        <v>1440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177</v>
      </c>
      <c r="AU159" s="18" t="s">
        <v>91</v>
      </c>
    </row>
    <row r="160" s="2" customFormat="1" ht="16.5" customHeight="1">
      <c r="A160" s="39"/>
      <c r="B160" s="40"/>
      <c r="C160" s="280" t="s">
        <v>253</v>
      </c>
      <c r="D160" s="280" t="s">
        <v>210</v>
      </c>
      <c r="E160" s="281" t="s">
        <v>1441</v>
      </c>
      <c r="F160" s="282" t="s">
        <v>1442</v>
      </c>
      <c r="G160" s="283" t="s">
        <v>247</v>
      </c>
      <c r="H160" s="284">
        <v>100</v>
      </c>
      <c r="I160" s="285"/>
      <c r="J160" s="286">
        <f>ROUND(I160*H160,2)</f>
        <v>0</v>
      </c>
      <c r="K160" s="282" t="s">
        <v>174</v>
      </c>
      <c r="L160" s="287"/>
      <c r="M160" s="288" t="s">
        <v>1</v>
      </c>
      <c r="N160" s="289" t="s">
        <v>47</v>
      </c>
      <c r="O160" s="92"/>
      <c r="P160" s="236">
        <f>O160*H160</f>
        <v>0</v>
      </c>
      <c r="Q160" s="236">
        <v>0.00012999999999999999</v>
      </c>
      <c r="R160" s="236">
        <f>Q160*H160</f>
        <v>0.012999999999999999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214</v>
      </c>
      <c r="AT160" s="238" t="s">
        <v>210</v>
      </c>
      <c r="AU160" s="238" t="s">
        <v>91</v>
      </c>
      <c r="AY160" s="18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89</v>
      </c>
      <c r="BK160" s="239">
        <f>ROUND(I160*H160,2)</f>
        <v>0</v>
      </c>
      <c r="BL160" s="18" t="s">
        <v>168</v>
      </c>
      <c r="BM160" s="238" t="s">
        <v>1443</v>
      </c>
    </row>
    <row r="161" s="2" customFormat="1">
      <c r="A161" s="39"/>
      <c r="B161" s="40"/>
      <c r="C161" s="41"/>
      <c r="D161" s="240" t="s">
        <v>170</v>
      </c>
      <c r="E161" s="41"/>
      <c r="F161" s="241" t="s">
        <v>1442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170</v>
      </c>
      <c r="AU161" s="18" t="s">
        <v>91</v>
      </c>
    </row>
    <row r="162" s="2" customFormat="1" ht="21.75" customHeight="1">
      <c r="A162" s="39"/>
      <c r="B162" s="40"/>
      <c r="C162" s="227" t="s">
        <v>260</v>
      </c>
      <c r="D162" s="227" t="s">
        <v>164</v>
      </c>
      <c r="E162" s="228" t="s">
        <v>1444</v>
      </c>
      <c r="F162" s="229" t="s">
        <v>1445</v>
      </c>
      <c r="G162" s="230" t="s">
        <v>213</v>
      </c>
      <c r="H162" s="231">
        <v>15</v>
      </c>
      <c r="I162" s="232"/>
      <c r="J162" s="233">
        <f>ROUND(I162*H162,2)</f>
        <v>0</v>
      </c>
      <c r="K162" s="229" t="s">
        <v>174</v>
      </c>
      <c r="L162" s="45"/>
      <c r="M162" s="234" t="s">
        <v>1</v>
      </c>
      <c r="N162" s="235" t="s">
        <v>47</v>
      </c>
      <c r="O162" s="92"/>
      <c r="P162" s="236">
        <f>O162*H162</f>
        <v>0</v>
      </c>
      <c r="Q162" s="236">
        <v>0.057500000000000002</v>
      </c>
      <c r="R162" s="236">
        <f>Q162*H162</f>
        <v>0.86250000000000004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168</v>
      </c>
      <c r="AT162" s="238" t="s">
        <v>164</v>
      </c>
      <c r="AU162" s="238" t="s">
        <v>91</v>
      </c>
      <c r="AY162" s="18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89</v>
      </c>
      <c r="BK162" s="239">
        <f>ROUND(I162*H162,2)</f>
        <v>0</v>
      </c>
      <c r="BL162" s="18" t="s">
        <v>168</v>
      </c>
      <c r="BM162" s="238" t="s">
        <v>1446</v>
      </c>
    </row>
    <row r="163" s="2" customFormat="1">
      <c r="A163" s="39"/>
      <c r="B163" s="40"/>
      <c r="C163" s="41"/>
      <c r="D163" s="240" t="s">
        <v>170</v>
      </c>
      <c r="E163" s="41"/>
      <c r="F163" s="241" t="s">
        <v>1447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170</v>
      </c>
      <c r="AU163" s="18" t="s">
        <v>91</v>
      </c>
    </row>
    <row r="164" s="2" customFormat="1">
      <c r="A164" s="39"/>
      <c r="B164" s="40"/>
      <c r="C164" s="41"/>
      <c r="D164" s="245" t="s">
        <v>177</v>
      </c>
      <c r="E164" s="41"/>
      <c r="F164" s="246" t="s">
        <v>1448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177</v>
      </c>
      <c r="AU164" s="18" t="s">
        <v>91</v>
      </c>
    </row>
    <row r="165" s="2" customFormat="1" ht="21.75" customHeight="1">
      <c r="A165" s="39"/>
      <c r="B165" s="40"/>
      <c r="C165" s="227" t="s">
        <v>271</v>
      </c>
      <c r="D165" s="227" t="s">
        <v>164</v>
      </c>
      <c r="E165" s="228" t="s">
        <v>1449</v>
      </c>
      <c r="F165" s="229" t="s">
        <v>1450</v>
      </c>
      <c r="G165" s="230" t="s">
        <v>173</v>
      </c>
      <c r="H165" s="231">
        <v>69.849999999999994</v>
      </c>
      <c r="I165" s="232"/>
      <c r="J165" s="233">
        <f>ROUND(I165*H165,2)</f>
        <v>0</v>
      </c>
      <c r="K165" s="229" t="s">
        <v>174</v>
      </c>
      <c r="L165" s="45"/>
      <c r="M165" s="234" t="s">
        <v>1</v>
      </c>
      <c r="N165" s="235" t="s">
        <v>47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168</v>
      </c>
      <c r="AT165" s="238" t="s">
        <v>164</v>
      </c>
      <c r="AU165" s="238" t="s">
        <v>91</v>
      </c>
      <c r="AY165" s="18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89</v>
      </c>
      <c r="BK165" s="239">
        <f>ROUND(I165*H165,2)</f>
        <v>0</v>
      </c>
      <c r="BL165" s="18" t="s">
        <v>168</v>
      </c>
      <c r="BM165" s="238" t="s">
        <v>1451</v>
      </c>
    </row>
    <row r="166" s="2" customFormat="1">
      <c r="A166" s="39"/>
      <c r="B166" s="40"/>
      <c r="C166" s="41"/>
      <c r="D166" s="240" t="s">
        <v>170</v>
      </c>
      <c r="E166" s="41"/>
      <c r="F166" s="241" t="s">
        <v>1452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170</v>
      </c>
      <c r="AU166" s="18" t="s">
        <v>91</v>
      </c>
    </row>
    <row r="167" s="2" customFormat="1">
      <c r="A167" s="39"/>
      <c r="B167" s="40"/>
      <c r="C167" s="41"/>
      <c r="D167" s="245" t="s">
        <v>177</v>
      </c>
      <c r="E167" s="41"/>
      <c r="F167" s="246" t="s">
        <v>1453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177</v>
      </c>
      <c r="AU167" s="18" t="s">
        <v>91</v>
      </c>
    </row>
    <row r="168" s="13" customFormat="1">
      <c r="A168" s="13"/>
      <c r="B168" s="248"/>
      <c r="C168" s="249"/>
      <c r="D168" s="240" t="s">
        <v>181</v>
      </c>
      <c r="E168" s="250" t="s">
        <v>1</v>
      </c>
      <c r="F168" s="251" t="s">
        <v>1454</v>
      </c>
      <c r="G168" s="249"/>
      <c r="H168" s="250" t="s">
        <v>1</v>
      </c>
      <c r="I168" s="252"/>
      <c r="J168" s="249"/>
      <c r="K168" s="249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181</v>
      </c>
      <c r="AU168" s="257" t="s">
        <v>91</v>
      </c>
      <c r="AV168" s="13" t="s">
        <v>89</v>
      </c>
      <c r="AW168" s="13" t="s">
        <v>38</v>
      </c>
      <c r="AX168" s="13" t="s">
        <v>82</v>
      </c>
      <c r="AY168" s="257" t="s">
        <v>162</v>
      </c>
    </row>
    <row r="169" s="14" customFormat="1">
      <c r="A169" s="14"/>
      <c r="B169" s="258"/>
      <c r="C169" s="259"/>
      <c r="D169" s="240" t="s">
        <v>181</v>
      </c>
      <c r="E169" s="260" t="s">
        <v>1</v>
      </c>
      <c r="F169" s="261" t="s">
        <v>1455</v>
      </c>
      <c r="G169" s="259"/>
      <c r="H169" s="262">
        <v>55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181</v>
      </c>
      <c r="AU169" s="268" t="s">
        <v>91</v>
      </c>
      <c r="AV169" s="14" t="s">
        <v>91</v>
      </c>
      <c r="AW169" s="14" t="s">
        <v>38</v>
      </c>
      <c r="AX169" s="14" t="s">
        <v>82</v>
      </c>
      <c r="AY169" s="268" t="s">
        <v>162</v>
      </c>
    </row>
    <row r="170" s="13" customFormat="1">
      <c r="A170" s="13"/>
      <c r="B170" s="248"/>
      <c r="C170" s="249"/>
      <c r="D170" s="240" t="s">
        <v>181</v>
      </c>
      <c r="E170" s="250" t="s">
        <v>1</v>
      </c>
      <c r="F170" s="251" t="s">
        <v>1456</v>
      </c>
      <c r="G170" s="249"/>
      <c r="H170" s="250" t="s">
        <v>1</v>
      </c>
      <c r="I170" s="252"/>
      <c r="J170" s="249"/>
      <c r="K170" s="249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181</v>
      </c>
      <c r="AU170" s="257" t="s">
        <v>91</v>
      </c>
      <c r="AV170" s="13" t="s">
        <v>89</v>
      </c>
      <c r="AW170" s="13" t="s">
        <v>38</v>
      </c>
      <c r="AX170" s="13" t="s">
        <v>82</v>
      </c>
      <c r="AY170" s="257" t="s">
        <v>162</v>
      </c>
    </row>
    <row r="171" s="14" customFormat="1">
      <c r="A171" s="14"/>
      <c r="B171" s="258"/>
      <c r="C171" s="259"/>
      <c r="D171" s="240" t="s">
        <v>181</v>
      </c>
      <c r="E171" s="260" t="s">
        <v>1</v>
      </c>
      <c r="F171" s="261" t="s">
        <v>1457</v>
      </c>
      <c r="G171" s="259"/>
      <c r="H171" s="262">
        <v>14.85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181</v>
      </c>
      <c r="AU171" s="268" t="s">
        <v>91</v>
      </c>
      <c r="AV171" s="14" t="s">
        <v>91</v>
      </c>
      <c r="AW171" s="14" t="s">
        <v>38</v>
      </c>
      <c r="AX171" s="14" t="s">
        <v>82</v>
      </c>
      <c r="AY171" s="268" t="s">
        <v>162</v>
      </c>
    </row>
    <row r="172" s="15" customFormat="1">
      <c r="A172" s="15"/>
      <c r="B172" s="269"/>
      <c r="C172" s="270"/>
      <c r="D172" s="240" t="s">
        <v>181</v>
      </c>
      <c r="E172" s="271" t="s">
        <v>1</v>
      </c>
      <c r="F172" s="272" t="s">
        <v>186</v>
      </c>
      <c r="G172" s="270"/>
      <c r="H172" s="273">
        <v>69.849999999999994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181</v>
      </c>
      <c r="AU172" s="279" t="s">
        <v>91</v>
      </c>
      <c r="AV172" s="15" t="s">
        <v>168</v>
      </c>
      <c r="AW172" s="15" t="s">
        <v>38</v>
      </c>
      <c r="AX172" s="15" t="s">
        <v>89</v>
      </c>
      <c r="AY172" s="279" t="s">
        <v>162</v>
      </c>
    </row>
    <row r="173" s="2" customFormat="1" ht="21.75" customHeight="1">
      <c r="A173" s="39"/>
      <c r="B173" s="40"/>
      <c r="C173" s="227" t="s">
        <v>279</v>
      </c>
      <c r="D173" s="227" t="s">
        <v>164</v>
      </c>
      <c r="E173" s="228" t="s">
        <v>1458</v>
      </c>
      <c r="F173" s="229" t="s">
        <v>1459</v>
      </c>
      <c r="G173" s="230" t="s">
        <v>173</v>
      </c>
      <c r="H173" s="231">
        <v>96.5</v>
      </c>
      <c r="I173" s="232"/>
      <c r="J173" s="233">
        <f>ROUND(I173*H173,2)</f>
        <v>0</v>
      </c>
      <c r="K173" s="229" t="s">
        <v>174</v>
      </c>
      <c r="L173" s="45"/>
      <c r="M173" s="234" t="s">
        <v>1</v>
      </c>
      <c r="N173" s="235" t="s">
        <v>47</v>
      </c>
      <c r="O173" s="92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168</v>
      </c>
      <c r="AT173" s="238" t="s">
        <v>164</v>
      </c>
      <c r="AU173" s="238" t="s">
        <v>91</v>
      </c>
      <c r="AY173" s="18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89</v>
      </c>
      <c r="BK173" s="239">
        <f>ROUND(I173*H173,2)</f>
        <v>0</v>
      </c>
      <c r="BL173" s="18" t="s">
        <v>168</v>
      </c>
      <c r="BM173" s="238" t="s">
        <v>1460</v>
      </c>
    </row>
    <row r="174" s="2" customFormat="1">
      <c r="A174" s="39"/>
      <c r="B174" s="40"/>
      <c r="C174" s="41"/>
      <c r="D174" s="240" t="s">
        <v>170</v>
      </c>
      <c r="E174" s="41"/>
      <c r="F174" s="241" t="s">
        <v>1461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170</v>
      </c>
      <c r="AU174" s="18" t="s">
        <v>91</v>
      </c>
    </row>
    <row r="175" s="2" customFormat="1">
      <c r="A175" s="39"/>
      <c r="B175" s="40"/>
      <c r="C175" s="41"/>
      <c r="D175" s="245" t="s">
        <v>177</v>
      </c>
      <c r="E175" s="41"/>
      <c r="F175" s="246" t="s">
        <v>1462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177</v>
      </c>
      <c r="AU175" s="18" t="s">
        <v>91</v>
      </c>
    </row>
    <row r="176" s="13" customFormat="1">
      <c r="A176" s="13"/>
      <c r="B176" s="248"/>
      <c r="C176" s="249"/>
      <c r="D176" s="240" t="s">
        <v>181</v>
      </c>
      <c r="E176" s="250" t="s">
        <v>1</v>
      </c>
      <c r="F176" s="251" t="s">
        <v>1454</v>
      </c>
      <c r="G176" s="249"/>
      <c r="H176" s="250" t="s">
        <v>1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181</v>
      </c>
      <c r="AU176" s="257" t="s">
        <v>91</v>
      </c>
      <c r="AV176" s="13" t="s">
        <v>89</v>
      </c>
      <c r="AW176" s="13" t="s">
        <v>38</v>
      </c>
      <c r="AX176" s="13" t="s">
        <v>82</v>
      </c>
      <c r="AY176" s="257" t="s">
        <v>162</v>
      </c>
    </row>
    <row r="177" s="14" customFormat="1">
      <c r="A177" s="14"/>
      <c r="B177" s="258"/>
      <c r="C177" s="259"/>
      <c r="D177" s="240" t="s">
        <v>181</v>
      </c>
      <c r="E177" s="260" t="s">
        <v>1</v>
      </c>
      <c r="F177" s="261" t="s">
        <v>1463</v>
      </c>
      <c r="G177" s="259"/>
      <c r="H177" s="262">
        <v>96.5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8" t="s">
        <v>181</v>
      </c>
      <c r="AU177" s="268" t="s">
        <v>91</v>
      </c>
      <c r="AV177" s="14" t="s">
        <v>91</v>
      </c>
      <c r="AW177" s="14" t="s">
        <v>38</v>
      </c>
      <c r="AX177" s="14" t="s">
        <v>89</v>
      </c>
      <c r="AY177" s="268" t="s">
        <v>162</v>
      </c>
    </row>
    <row r="178" s="2" customFormat="1" ht="16.5" customHeight="1">
      <c r="A178" s="39"/>
      <c r="B178" s="40"/>
      <c r="C178" s="227" t="s">
        <v>8</v>
      </c>
      <c r="D178" s="227" t="s">
        <v>164</v>
      </c>
      <c r="E178" s="228" t="s">
        <v>1464</v>
      </c>
      <c r="F178" s="229" t="s">
        <v>1465</v>
      </c>
      <c r="G178" s="230" t="s">
        <v>173</v>
      </c>
      <c r="H178" s="231">
        <v>166.34999999999999</v>
      </c>
      <c r="I178" s="232"/>
      <c r="J178" s="233">
        <f>ROUND(I178*H178,2)</f>
        <v>0</v>
      </c>
      <c r="K178" s="229" t="s">
        <v>174</v>
      </c>
      <c r="L178" s="45"/>
      <c r="M178" s="234" t="s">
        <v>1</v>
      </c>
      <c r="N178" s="235" t="s">
        <v>47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168</v>
      </c>
      <c r="AT178" s="238" t="s">
        <v>164</v>
      </c>
      <c r="AU178" s="238" t="s">
        <v>91</v>
      </c>
      <c r="AY178" s="18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89</v>
      </c>
      <c r="BK178" s="239">
        <f>ROUND(I178*H178,2)</f>
        <v>0</v>
      </c>
      <c r="BL178" s="18" t="s">
        <v>168</v>
      </c>
      <c r="BM178" s="238" t="s">
        <v>1466</v>
      </c>
    </row>
    <row r="179" s="2" customFormat="1">
      <c r="A179" s="39"/>
      <c r="B179" s="40"/>
      <c r="C179" s="41"/>
      <c r="D179" s="240" t="s">
        <v>170</v>
      </c>
      <c r="E179" s="41"/>
      <c r="F179" s="241" t="s">
        <v>1467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170</v>
      </c>
      <c r="AU179" s="18" t="s">
        <v>91</v>
      </c>
    </row>
    <row r="180" s="2" customFormat="1">
      <c r="A180" s="39"/>
      <c r="B180" s="40"/>
      <c r="C180" s="41"/>
      <c r="D180" s="245" t="s">
        <v>177</v>
      </c>
      <c r="E180" s="41"/>
      <c r="F180" s="246" t="s">
        <v>1468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177</v>
      </c>
      <c r="AU180" s="18" t="s">
        <v>91</v>
      </c>
    </row>
    <row r="181" s="13" customFormat="1">
      <c r="A181" s="13"/>
      <c r="B181" s="248"/>
      <c r="C181" s="249"/>
      <c r="D181" s="240" t="s">
        <v>181</v>
      </c>
      <c r="E181" s="250" t="s">
        <v>1</v>
      </c>
      <c r="F181" s="251" t="s">
        <v>1469</v>
      </c>
      <c r="G181" s="249"/>
      <c r="H181" s="250" t="s">
        <v>1</v>
      </c>
      <c r="I181" s="252"/>
      <c r="J181" s="249"/>
      <c r="K181" s="249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181</v>
      </c>
      <c r="AU181" s="257" t="s">
        <v>91</v>
      </c>
      <c r="AV181" s="13" t="s">
        <v>89</v>
      </c>
      <c r="AW181" s="13" t="s">
        <v>38</v>
      </c>
      <c r="AX181" s="13" t="s">
        <v>82</v>
      </c>
      <c r="AY181" s="257" t="s">
        <v>162</v>
      </c>
    </row>
    <row r="182" s="14" customFormat="1">
      <c r="A182" s="14"/>
      <c r="B182" s="258"/>
      <c r="C182" s="259"/>
      <c r="D182" s="240" t="s">
        <v>181</v>
      </c>
      <c r="E182" s="260" t="s">
        <v>1</v>
      </c>
      <c r="F182" s="261" t="s">
        <v>1470</v>
      </c>
      <c r="G182" s="259"/>
      <c r="H182" s="262">
        <v>151.5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181</v>
      </c>
      <c r="AU182" s="268" t="s">
        <v>91</v>
      </c>
      <c r="AV182" s="14" t="s">
        <v>91</v>
      </c>
      <c r="AW182" s="14" t="s">
        <v>38</v>
      </c>
      <c r="AX182" s="14" t="s">
        <v>82</v>
      </c>
      <c r="AY182" s="268" t="s">
        <v>162</v>
      </c>
    </row>
    <row r="183" s="13" customFormat="1">
      <c r="A183" s="13"/>
      <c r="B183" s="248"/>
      <c r="C183" s="249"/>
      <c r="D183" s="240" t="s">
        <v>181</v>
      </c>
      <c r="E183" s="250" t="s">
        <v>1</v>
      </c>
      <c r="F183" s="251" t="s">
        <v>1456</v>
      </c>
      <c r="G183" s="249"/>
      <c r="H183" s="250" t="s">
        <v>1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181</v>
      </c>
      <c r="AU183" s="257" t="s">
        <v>91</v>
      </c>
      <c r="AV183" s="13" t="s">
        <v>89</v>
      </c>
      <c r="AW183" s="13" t="s">
        <v>38</v>
      </c>
      <c r="AX183" s="13" t="s">
        <v>82</v>
      </c>
      <c r="AY183" s="257" t="s">
        <v>162</v>
      </c>
    </row>
    <row r="184" s="14" customFormat="1">
      <c r="A184" s="14"/>
      <c r="B184" s="258"/>
      <c r="C184" s="259"/>
      <c r="D184" s="240" t="s">
        <v>181</v>
      </c>
      <c r="E184" s="260" t="s">
        <v>1</v>
      </c>
      <c r="F184" s="261" t="s">
        <v>1457</v>
      </c>
      <c r="G184" s="259"/>
      <c r="H184" s="262">
        <v>14.85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181</v>
      </c>
      <c r="AU184" s="268" t="s">
        <v>91</v>
      </c>
      <c r="AV184" s="14" t="s">
        <v>91</v>
      </c>
      <c r="AW184" s="14" t="s">
        <v>38</v>
      </c>
      <c r="AX184" s="14" t="s">
        <v>82</v>
      </c>
      <c r="AY184" s="268" t="s">
        <v>162</v>
      </c>
    </row>
    <row r="185" s="15" customFormat="1">
      <c r="A185" s="15"/>
      <c r="B185" s="269"/>
      <c r="C185" s="270"/>
      <c r="D185" s="240" t="s">
        <v>181</v>
      </c>
      <c r="E185" s="271" t="s">
        <v>1</v>
      </c>
      <c r="F185" s="272" t="s">
        <v>186</v>
      </c>
      <c r="G185" s="270"/>
      <c r="H185" s="273">
        <v>166.34999999999999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181</v>
      </c>
      <c r="AU185" s="279" t="s">
        <v>91</v>
      </c>
      <c r="AV185" s="15" t="s">
        <v>168</v>
      </c>
      <c r="AW185" s="15" t="s">
        <v>38</v>
      </c>
      <c r="AX185" s="15" t="s">
        <v>89</v>
      </c>
      <c r="AY185" s="279" t="s">
        <v>162</v>
      </c>
    </row>
    <row r="186" s="2" customFormat="1" ht="16.5" customHeight="1">
      <c r="A186" s="39"/>
      <c r="B186" s="40"/>
      <c r="C186" s="227" t="s">
        <v>293</v>
      </c>
      <c r="D186" s="227" t="s">
        <v>164</v>
      </c>
      <c r="E186" s="228" t="s">
        <v>1471</v>
      </c>
      <c r="F186" s="229" t="s">
        <v>1472</v>
      </c>
      <c r="G186" s="230" t="s">
        <v>173</v>
      </c>
      <c r="H186" s="231">
        <v>14.85</v>
      </c>
      <c r="I186" s="232"/>
      <c r="J186" s="233">
        <f>ROUND(I186*H186,2)</f>
        <v>0</v>
      </c>
      <c r="K186" s="229" t="s">
        <v>174</v>
      </c>
      <c r="L186" s="45"/>
      <c r="M186" s="234" t="s">
        <v>1</v>
      </c>
      <c r="N186" s="235" t="s">
        <v>47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168</v>
      </c>
      <c r="AT186" s="238" t="s">
        <v>164</v>
      </c>
      <c r="AU186" s="238" t="s">
        <v>91</v>
      </c>
      <c r="AY186" s="18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89</v>
      </c>
      <c r="BK186" s="239">
        <f>ROUND(I186*H186,2)</f>
        <v>0</v>
      </c>
      <c r="BL186" s="18" t="s">
        <v>168</v>
      </c>
      <c r="BM186" s="238" t="s">
        <v>1473</v>
      </c>
    </row>
    <row r="187" s="2" customFormat="1">
      <c r="A187" s="39"/>
      <c r="B187" s="40"/>
      <c r="C187" s="41"/>
      <c r="D187" s="240" t="s">
        <v>170</v>
      </c>
      <c r="E187" s="41"/>
      <c r="F187" s="241" t="s">
        <v>1474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170</v>
      </c>
      <c r="AU187" s="18" t="s">
        <v>91</v>
      </c>
    </row>
    <row r="188" s="2" customFormat="1">
      <c r="A188" s="39"/>
      <c r="B188" s="40"/>
      <c r="C188" s="41"/>
      <c r="D188" s="245" t="s">
        <v>177</v>
      </c>
      <c r="E188" s="41"/>
      <c r="F188" s="246" t="s">
        <v>1475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177</v>
      </c>
      <c r="AU188" s="18" t="s">
        <v>91</v>
      </c>
    </row>
    <row r="189" s="2" customFormat="1" ht="16.5" customHeight="1">
      <c r="A189" s="39"/>
      <c r="B189" s="40"/>
      <c r="C189" s="227" t="s">
        <v>302</v>
      </c>
      <c r="D189" s="227" t="s">
        <v>164</v>
      </c>
      <c r="E189" s="228" t="s">
        <v>230</v>
      </c>
      <c r="F189" s="229" t="s">
        <v>231</v>
      </c>
      <c r="G189" s="230" t="s">
        <v>173</v>
      </c>
      <c r="H189" s="231">
        <v>0.432</v>
      </c>
      <c r="I189" s="232"/>
      <c r="J189" s="233">
        <f>ROUND(I189*H189,2)</f>
        <v>0</v>
      </c>
      <c r="K189" s="229" t="s">
        <v>174</v>
      </c>
      <c r="L189" s="45"/>
      <c r="M189" s="234" t="s">
        <v>1</v>
      </c>
      <c r="N189" s="235" t="s">
        <v>47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168</v>
      </c>
      <c r="AT189" s="238" t="s">
        <v>164</v>
      </c>
      <c r="AU189" s="238" t="s">
        <v>91</v>
      </c>
      <c r="AY189" s="18" t="s">
        <v>162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89</v>
      </c>
      <c r="BK189" s="239">
        <f>ROUND(I189*H189,2)</f>
        <v>0</v>
      </c>
      <c r="BL189" s="18" t="s">
        <v>168</v>
      </c>
      <c r="BM189" s="238" t="s">
        <v>1476</v>
      </c>
    </row>
    <row r="190" s="2" customFormat="1">
      <c r="A190" s="39"/>
      <c r="B190" s="40"/>
      <c r="C190" s="41"/>
      <c r="D190" s="240" t="s">
        <v>170</v>
      </c>
      <c r="E190" s="41"/>
      <c r="F190" s="241" t="s">
        <v>233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170</v>
      </c>
      <c r="AU190" s="18" t="s">
        <v>91</v>
      </c>
    </row>
    <row r="191" s="2" customFormat="1">
      <c r="A191" s="39"/>
      <c r="B191" s="40"/>
      <c r="C191" s="41"/>
      <c r="D191" s="245" t="s">
        <v>177</v>
      </c>
      <c r="E191" s="41"/>
      <c r="F191" s="246" t="s">
        <v>234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177</v>
      </c>
      <c r="AU191" s="18" t="s">
        <v>91</v>
      </c>
    </row>
    <row r="192" s="13" customFormat="1">
      <c r="A192" s="13"/>
      <c r="B192" s="248"/>
      <c r="C192" s="249"/>
      <c r="D192" s="240" t="s">
        <v>181</v>
      </c>
      <c r="E192" s="250" t="s">
        <v>1</v>
      </c>
      <c r="F192" s="251" t="s">
        <v>1477</v>
      </c>
      <c r="G192" s="249"/>
      <c r="H192" s="250" t="s">
        <v>1</v>
      </c>
      <c r="I192" s="252"/>
      <c r="J192" s="249"/>
      <c r="K192" s="249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181</v>
      </c>
      <c r="AU192" s="257" t="s">
        <v>91</v>
      </c>
      <c r="AV192" s="13" t="s">
        <v>89</v>
      </c>
      <c r="AW192" s="13" t="s">
        <v>38</v>
      </c>
      <c r="AX192" s="13" t="s">
        <v>82</v>
      </c>
      <c r="AY192" s="257" t="s">
        <v>162</v>
      </c>
    </row>
    <row r="193" s="14" customFormat="1">
      <c r="A193" s="14"/>
      <c r="B193" s="258"/>
      <c r="C193" s="259"/>
      <c r="D193" s="240" t="s">
        <v>181</v>
      </c>
      <c r="E193" s="260" t="s">
        <v>1</v>
      </c>
      <c r="F193" s="261" t="s">
        <v>1478</v>
      </c>
      <c r="G193" s="259"/>
      <c r="H193" s="262">
        <v>0.432</v>
      </c>
      <c r="I193" s="263"/>
      <c r="J193" s="259"/>
      <c r="K193" s="259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181</v>
      </c>
      <c r="AU193" s="268" t="s">
        <v>91</v>
      </c>
      <c r="AV193" s="14" t="s">
        <v>91</v>
      </c>
      <c r="AW193" s="14" t="s">
        <v>38</v>
      </c>
      <c r="AX193" s="14" t="s">
        <v>89</v>
      </c>
      <c r="AY193" s="268" t="s">
        <v>162</v>
      </c>
    </row>
    <row r="194" s="2" customFormat="1" ht="16.5" customHeight="1">
      <c r="A194" s="39"/>
      <c r="B194" s="40"/>
      <c r="C194" s="280" t="s">
        <v>308</v>
      </c>
      <c r="D194" s="280" t="s">
        <v>210</v>
      </c>
      <c r="E194" s="281" t="s">
        <v>238</v>
      </c>
      <c r="F194" s="282" t="s">
        <v>239</v>
      </c>
      <c r="G194" s="283" t="s">
        <v>240</v>
      </c>
      <c r="H194" s="284">
        <v>0.94999999999999996</v>
      </c>
      <c r="I194" s="285"/>
      <c r="J194" s="286">
        <f>ROUND(I194*H194,2)</f>
        <v>0</v>
      </c>
      <c r="K194" s="282" t="s">
        <v>174</v>
      </c>
      <c r="L194" s="287"/>
      <c r="M194" s="288" t="s">
        <v>1</v>
      </c>
      <c r="N194" s="289" t="s">
        <v>47</v>
      </c>
      <c r="O194" s="92"/>
      <c r="P194" s="236">
        <f>O194*H194</f>
        <v>0</v>
      </c>
      <c r="Q194" s="236">
        <v>1</v>
      </c>
      <c r="R194" s="236">
        <f>Q194*H194</f>
        <v>0.94999999999999996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214</v>
      </c>
      <c r="AT194" s="238" t="s">
        <v>210</v>
      </c>
      <c r="AU194" s="238" t="s">
        <v>91</v>
      </c>
      <c r="AY194" s="18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89</v>
      </c>
      <c r="BK194" s="239">
        <f>ROUND(I194*H194,2)</f>
        <v>0</v>
      </c>
      <c r="BL194" s="18" t="s">
        <v>168</v>
      </c>
      <c r="BM194" s="238" t="s">
        <v>1479</v>
      </c>
    </row>
    <row r="195" s="2" customFormat="1">
      <c r="A195" s="39"/>
      <c r="B195" s="40"/>
      <c r="C195" s="41"/>
      <c r="D195" s="240" t="s">
        <v>170</v>
      </c>
      <c r="E195" s="41"/>
      <c r="F195" s="241" t="s">
        <v>239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170</v>
      </c>
      <c r="AU195" s="18" t="s">
        <v>91</v>
      </c>
    </row>
    <row r="196" s="2" customFormat="1" ht="16.5" customHeight="1">
      <c r="A196" s="39"/>
      <c r="B196" s="40"/>
      <c r="C196" s="227" t="s">
        <v>315</v>
      </c>
      <c r="D196" s="227" t="s">
        <v>164</v>
      </c>
      <c r="E196" s="228" t="s">
        <v>1480</v>
      </c>
      <c r="F196" s="229" t="s">
        <v>1481</v>
      </c>
      <c r="G196" s="230" t="s">
        <v>263</v>
      </c>
      <c r="H196" s="231">
        <v>44</v>
      </c>
      <c r="I196" s="232"/>
      <c r="J196" s="233">
        <f>ROUND(I196*H196,2)</f>
        <v>0</v>
      </c>
      <c r="K196" s="229" t="s">
        <v>174</v>
      </c>
      <c r="L196" s="45"/>
      <c r="M196" s="234" t="s">
        <v>1</v>
      </c>
      <c r="N196" s="235" t="s">
        <v>47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168</v>
      </c>
      <c r="AT196" s="238" t="s">
        <v>164</v>
      </c>
      <c r="AU196" s="238" t="s">
        <v>91</v>
      </c>
      <c r="AY196" s="18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89</v>
      </c>
      <c r="BK196" s="239">
        <f>ROUND(I196*H196,2)</f>
        <v>0</v>
      </c>
      <c r="BL196" s="18" t="s">
        <v>168</v>
      </c>
      <c r="BM196" s="238" t="s">
        <v>1482</v>
      </c>
    </row>
    <row r="197" s="2" customFormat="1">
      <c r="A197" s="39"/>
      <c r="B197" s="40"/>
      <c r="C197" s="41"/>
      <c r="D197" s="240" t="s">
        <v>170</v>
      </c>
      <c r="E197" s="41"/>
      <c r="F197" s="241" t="s">
        <v>1483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170</v>
      </c>
      <c r="AU197" s="18" t="s">
        <v>91</v>
      </c>
    </row>
    <row r="198" s="2" customFormat="1">
      <c r="A198" s="39"/>
      <c r="B198" s="40"/>
      <c r="C198" s="41"/>
      <c r="D198" s="245" t="s">
        <v>177</v>
      </c>
      <c r="E198" s="41"/>
      <c r="F198" s="246" t="s">
        <v>1484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177</v>
      </c>
      <c r="AU198" s="18" t="s">
        <v>91</v>
      </c>
    </row>
    <row r="199" s="2" customFormat="1" ht="16.5" customHeight="1">
      <c r="A199" s="39"/>
      <c r="B199" s="40"/>
      <c r="C199" s="280" t="s">
        <v>322</v>
      </c>
      <c r="D199" s="280" t="s">
        <v>210</v>
      </c>
      <c r="E199" s="281" t="s">
        <v>1485</v>
      </c>
      <c r="F199" s="282" t="s">
        <v>1486</v>
      </c>
      <c r="G199" s="283" t="s">
        <v>202</v>
      </c>
      <c r="H199" s="284">
        <v>0.88</v>
      </c>
      <c r="I199" s="285"/>
      <c r="J199" s="286">
        <f>ROUND(I199*H199,2)</f>
        <v>0</v>
      </c>
      <c r="K199" s="282" t="s">
        <v>174</v>
      </c>
      <c r="L199" s="287"/>
      <c r="M199" s="288" t="s">
        <v>1</v>
      </c>
      <c r="N199" s="289" t="s">
        <v>47</v>
      </c>
      <c r="O199" s="92"/>
      <c r="P199" s="236">
        <f>O199*H199</f>
        <v>0</v>
      </c>
      <c r="Q199" s="236">
        <v>0.001</v>
      </c>
      <c r="R199" s="236">
        <f>Q199*H199</f>
        <v>0.00088000000000000003</v>
      </c>
      <c r="S199" s="236">
        <v>0</v>
      </c>
      <c r="T199" s="23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8" t="s">
        <v>214</v>
      </c>
      <c r="AT199" s="238" t="s">
        <v>210</v>
      </c>
      <c r="AU199" s="238" t="s">
        <v>91</v>
      </c>
      <c r="AY199" s="18" t="s">
        <v>162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8" t="s">
        <v>89</v>
      </c>
      <c r="BK199" s="239">
        <f>ROUND(I199*H199,2)</f>
        <v>0</v>
      </c>
      <c r="BL199" s="18" t="s">
        <v>168</v>
      </c>
      <c r="BM199" s="238" t="s">
        <v>1487</v>
      </c>
    </row>
    <row r="200" s="2" customFormat="1">
      <c r="A200" s="39"/>
      <c r="B200" s="40"/>
      <c r="C200" s="41"/>
      <c r="D200" s="240" t="s">
        <v>170</v>
      </c>
      <c r="E200" s="41"/>
      <c r="F200" s="241" t="s">
        <v>1486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170</v>
      </c>
      <c r="AU200" s="18" t="s">
        <v>91</v>
      </c>
    </row>
    <row r="201" s="14" customFormat="1">
      <c r="A201" s="14"/>
      <c r="B201" s="258"/>
      <c r="C201" s="259"/>
      <c r="D201" s="240" t="s">
        <v>181</v>
      </c>
      <c r="E201" s="259"/>
      <c r="F201" s="261" t="s">
        <v>1488</v>
      </c>
      <c r="G201" s="259"/>
      <c r="H201" s="262">
        <v>0.88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181</v>
      </c>
      <c r="AU201" s="268" t="s">
        <v>91</v>
      </c>
      <c r="AV201" s="14" t="s">
        <v>91</v>
      </c>
      <c r="AW201" s="14" t="s">
        <v>4</v>
      </c>
      <c r="AX201" s="14" t="s">
        <v>89</v>
      </c>
      <c r="AY201" s="268" t="s">
        <v>162</v>
      </c>
    </row>
    <row r="202" s="12" customFormat="1" ht="22.8" customHeight="1">
      <c r="A202" s="12"/>
      <c r="B202" s="211"/>
      <c r="C202" s="212"/>
      <c r="D202" s="213" t="s">
        <v>81</v>
      </c>
      <c r="E202" s="225" t="s">
        <v>91</v>
      </c>
      <c r="F202" s="225" t="s">
        <v>243</v>
      </c>
      <c r="G202" s="212"/>
      <c r="H202" s="212"/>
      <c r="I202" s="215"/>
      <c r="J202" s="226">
        <f>BK202</f>
        <v>0</v>
      </c>
      <c r="K202" s="212"/>
      <c r="L202" s="217"/>
      <c r="M202" s="218"/>
      <c r="N202" s="219"/>
      <c r="O202" s="219"/>
      <c r="P202" s="220">
        <f>SUM(P203:P218)</f>
        <v>0</v>
      </c>
      <c r="Q202" s="219"/>
      <c r="R202" s="220">
        <f>SUM(R203:R218)</f>
        <v>37.485489000000001</v>
      </c>
      <c r="S202" s="219"/>
      <c r="T202" s="221">
        <f>SUM(T203:T218)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2" t="s">
        <v>89</v>
      </c>
      <c r="AT202" s="223" t="s">
        <v>81</v>
      </c>
      <c r="AU202" s="223" t="s">
        <v>89</v>
      </c>
      <c r="AY202" s="222" t="s">
        <v>162</v>
      </c>
      <c r="BK202" s="224">
        <f>SUM(BK203:BK218)</f>
        <v>0</v>
      </c>
    </row>
    <row r="203" s="2" customFormat="1" ht="16.5" customHeight="1">
      <c r="A203" s="39"/>
      <c r="B203" s="40"/>
      <c r="C203" s="227" t="s">
        <v>7</v>
      </c>
      <c r="D203" s="227" t="s">
        <v>164</v>
      </c>
      <c r="E203" s="228" t="s">
        <v>1489</v>
      </c>
      <c r="F203" s="229" t="s">
        <v>1490</v>
      </c>
      <c r="G203" s="230" t="s">
        <v>263</v>
      </c>
      <c r="H203" s="231">
        <v>51</v>
      </c>
      <c r="I203" s="232"/>
      <c r="J203" s="233">
        <f>ROUND(I203*H203,2)</f>
        <v>0</v>
      </c>
      <c r="K203" s="229" t="s">
        <v>174</v>
      </c>
      <c r="L203" s="45"/>
      <c r="M203" s="234" t="s">
        <v>1</v>
      </c>
      <c r="N203" s="235" t="s">
        <v>47</v>
      </c>
      <c r="O203" s="92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8" t="s">
        <v>168</v>
      </c>
      <c r="AT203" s="238" t="s">
        <v>164</v>
      </c>
      <c r="AU203" s="238" t="s">
        <v>91</v>
      </c>
      <c r="AY203" s="18" t="s">
        <v>162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8" t="s">
        <v>89</v>
      </c>
      <c r="BK203" s="239">
        <f>ROUND(I203*H203,2)</f>
        <v>0</v>
      </c>
      <c r="BL203" s="18" t="s">
        <v>168</v>
      </c>
      <c r="BM203" s="238" t="s">
        <v>1491</v>
      </c>
    </row>
    <row r="204" s="2" customFormat="1">
      <c r="A204" s="39"/>
      <c r="B204" s="40"/>
      <c r="C204" s="41"/>
      <c r="D204" s="240" t="s">
        <v>170</v>
      </c>
      <c r="E204" s="41"/>
      <c r="F204" s="241" t="s">
        <v>1492</v>
      </c>
      <c r="G204" s="41"/>
      <c r="H204" s="41"/>
      <c r="I204" s="242"/>
      <c r="J204" s="41"/>
      <c r="K204" s="41"/>
      <c r="L204" s="45"/>
      <c r="M204" s="243"/>
      <c r="N204" s="244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170</v>
      </c>
      <c r="AU204" s="18" t="s">
        <v>91</v>
      </c>
    </row>
    <row r="205" s="2" customFormat="1">
      <c r="A205" s="39"/>
      <c r="B205" s="40"/>
      <c r="C205" s="41"/>
      <c r="D205" s="245" t="s">
        <v>177</v>
      </c>
      <c r="E205" s="41"/>
      <c r="F205" s="246" t="s">
        <v>1493</v>
      </c>
      <c r="G205" s="41"/>
      <c r="H205" s="41"/>
      <c r="I205" s="242"/>
      <c r="J205" s="41"/>
      <c r="K205" s="41"/>
      <c r="L205" s="45"/>
      <c r="M205" s="243"/>
      <c r="N205" s="244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177</v>
      </c>
      <c r="AU205" s="18" t="s">
        <v>91</v>
      </c>
    </row>
    <row r="206" s="2" customFormat="1" ht="16.5" customHeight="1">
      <c r="A206" s="39"/>
      <c r="B206" s="40"/>
      <c r="C206" s="280" t="s">
        <v>335</v>
      </c>
      <c r="D206" s="280" t="s">
        <v>210</v>
      </c>
      <c r="E206" s="281" t="s">
        <v>1494</v>
      </c>
      <c r="F206" s="282" t="s">
        <v>1495</v>
      </c>
      <c r="G206" s="283" t="s">
        <v>173</v>
      </c>
      <c r="H206" s="284">
        <v>14.663</v>
      </c>
      <c r="I206" s="285"/>
      <c r="J206" s="286">
        <f>ROUND(I206*H206,2)</f>
        <v>0</v>
      </c>
      <c r="K206" s="282" t="s">
        <v>174</v>
      </c>
      <c r="L206" s="287"/>
      <c r="M206" s="288" t="s">
        <v>1</v>
      </c>
      <c r="N206" s="289" t="s">
        <v>47</v>
      </c>
      <c r="O206" s="92"/>
      <c r="P206" s="236">
        <f>O206*H206</f>
        <v>0</v>
      </c>
      <c r="Q206" s="236">
        <v>2.4289999999999998</v>
      </c>
      <c r="R206" s="236">
        <f>Q206*H206</f>
        <v>35.616427000000002</v>
      </c>
      <c r="S206" s="236">
        <v>0</v>
      </c>
      <c r="T206" s="237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8" t="s">
        <v>214</v>
      </c>
      <c r="AT206" s="238" t="s">
        <v>210</v>
      </c>
      <c r="AU206" s="238" t="s">
        <v>91</v>
      </c>
      <c r="AY206" s="18" t="s">
        <v>162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8" t="s">
        <v>89</v>
      </c>
      <c r="BK206" s="239">
        <f>ROUND(I206*H206,2)</f>
        <v>0</v>
      </c>
      <c r="BL206" s="18" t="s">
        <v>168</v>
      </c>
      <c r="BM206" s="238" t="s">
        <v>1496</v>
      </c>
    </row>
    <row r="207" s="2" customFormat="1">
      <c r="A207" s="39"/>
      <c r="B207" s="40"/>
      <c r="C207" s="41"/>
      <c r="D207" s="240" t="s">
        <v>170</v>
      </c>
      <c r="E207" s="41"/>
      <c r="F207" s="241" t="s">
        <v>1495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170</v>
      </c>
      <c r="AU207" s="18" t="s">
        <v>91</v>
      </c>
    </row>
    <row r="208" s="14" customFormat="1">
      <c r="A208" s="14"/>
      <c r="B208" s="258"/>
      <c r="C208" s="259"/>
      <c r="D208" s="240" t="s">
        <v>181</v>
      </c>
      <c r="E208" s="259"/>
      <c r="F208" s="261" t="s">
        <v>1497</v>
      </c>
      <c r="G208" s="259"/>
      <c r="H208" s="262">
        <v>14.663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181</v>
      </c>
      <c r="AU208" s="268" t="s">
        <v>91</v>
      </c>
      <c r="AV208" s="14" t="s">
        <v>91</v>
      </c>
      <c r="AW208" s="14" t="s">
        <v>4</v>
      </c>
      <c r="AX208" s="14" t="s">
        <v>89</v>
      </c>
      <c r="AY208" s="268" t="s">
        <v>162</v>
      </c>
    </row>
    <row r="209" s="2" customFormat="1" ht="21.75" customHeight="1">
      <c r="A209" s="39"/>
      <c r="B209" s="40"/>
      <c r="C209" s="227" t="s">
        <v>341</v>
      </c>
      <c r="D209" s="227" t="s">
        <v>164</v>
      </c>
      <c r="E209" s="228" t="s">
        <v>1498</v>
      </c>
      <c r="F209" s="229" t="s">
        <v>1499</v>
      </c>
      <c r="G209" s="230" t="s">
        <v>263</v>
      </c>
      <c r="H209" s="231">
        <v>51</v>
      </c>
      <c r="I209" s="232"/>
      <c r="J209" s="233">
        <f>ROUND(I209*H209,2)</f>
        <v>0</v>
      </c>
      <c r="K209" s="229" t="s">
        <v>174</v>
      </c>
      <c r="L209" s="45"/>
      <c r="M209" s="234" t="s">
        <v>1</v>
      </c>
      <c r="N209" s="235" t="s">
        <v>47</v>
      </c>
      <c r="O209" s="92"/>
      <c r="P209" s="236">
        <f>O209*H209</f>
        <v>0</v>
      </c>
      <c r="Q209" s="236">
        <v>0.0094999999999999998</v>
      </c>
      <c r="R209" s="236">
        <f>Q209*H209</f>
        <v>0.48449999999999999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168</v>
      </c>
      <c r="AT209" s="238" t="s">
        <v>164</v>
      </c>
      <c r="AU209" s="238" t="s">
        <v>91</v>
      </c>
      <c r="AY209" s="18" t="s">
        <v>162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89</v>
      </c>
      <c r="BK209" s="239">
        <f>ROUND(I209*H209,2)</f>
        <v>0</v>
      </c>
      <c r="BL209" s="18" t="s">
        <v>168</v>
      </c>
      <c r="BM209" s="238" t="s">
        <v>1500</v>
      </c>
    </row>
    <row r="210" s="2" customFormat="1">
      <c r="A210" s="39"/>
      <c r="B210" s="40"/>
      <c r="C210" s="41"/>
      <c r="D210" s="240" t="s">
        <v>170</v>
      </c>
      <c r="E210" s="41"/>
      <c r="F210" s="241" t="s">
        <v>1501</v>
      </c>
      <c r="G210" s="41"/>
      <c r="H210" s="41"/>
      <c r="I210" s="242"/>
      <c r="J210" s="41"/>
      <c r="K210" s="41"/>
      <c r="L210" s="45"/>
      <c r="M210" s="243"/>
      <c r="N210" s="244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170</v>
      </c>
      <c r="AU210" s="18" t="s">
        <v>91</v>
      </c>
    </row>
    <row r="211" s="2" customFormat="1">
      <c r="A211" s="39"/>
      <c r="B211" s="40"/>
      <c r="C211" s="41"/>
      <c r="D211" s="245" t="s">
        <v>177</v>
      </c>
      <c r="E211" s="41"/>
      <c r="F211" s="246" t="s">
        <v>1502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177</v>
      </c>
      <c r="AU211" s="18" t="s">
        <v>91</v>
      </c>
    </row>
    <row r="212" s="2" customFormat="1" ht="16.5" customHeight="1">
      <c r="A212" s="39"/>
      <c r="B212" s="40"/>
      <c r="C212" s="227" t="s">
        <v>347</v>
      </c>
      <c r="D212" s="227" t="s">
        <v>164</v>
      </c>
      <c r="E212" s="228" t="s">
        <v>1503</v>
      </c>
      <c r="F212" s="229" t="s">
        <v>1504</v>
      </c>
      <c r="G212" s="230" t="s">
        <v>173</v>
      </c>
      <c r="H212" s="231">
        <v>0.59999999999999998</v>
      </c>
      <c r="I212" s="232"/>
      <c r="J212" s="233">
        <f>ROUND(I212*H212,2)</f>
        <v>0</v>
      </c>
      <c r="K212" s="229" t="s">
        <v>174</v>
      </c>
      <c r="L212" s="45"/>
      <c r="M212" s="234" t="s">
        <v>1</v>
      </c>
      <c r="N212" s="235" t="s">
        <v>47</v>
      </c>
      <c r="O212" s="92"/>
      <c r="P212" s="236">
        <f>O212*H212</f>
        <v>0</v>
      </c>
      <c r="Q212" s="236">
        <v>2.3010199999999998</v>
      </c>
      <c r="R212" s="236">
        <f>Q212*H212</f>
        <v>1.380612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168</v>
      </c>
      <c r="AT212" s="238" t="s">
        <v>164</v>
      </c>
      <c r="AU212" s="238" t="s">
        <v>91</v>
      </c>
      <c r="AY212" s="18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89</v>
      </c>
      <c r="BK212" s="239">
        <f>ROUND(I212*H212,2)</f>
        <v>0</v>
      </c>
      <c r="BL212" s="18" t="s">
        <v>168</v>
      </c>
      <c r="BM212" s="238" t="s">
        <v>1505</v>
      </c>
    </row>
    <row r="213" s="2" customFormat="1">
      <c r="A213" s="39"/>
      <c r="B213" s="40"/>
      <c r="C213" s="41"/>
      <c r="D213" s="240" t="s">
        <v>170</v>
      </c>
      <c r="E213" s="41"/>
      <c r="F213" s="241" t="s">
        <v>1504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170</v>
      </c>
      <c r="AU213" s="18" t="s">
        <v>91</v>
      </c>
    </row>
    <row r="214" s="2" customFormat="1">
      <c r="A214" s="39"/>
      <c r="B214" s="40"/>
      <c r="C214" s="41"/>
      <c r="D214" s="245" t="s">
        <v>177</v>
      </c>
      <c r="E214" s="41"/>
      <c r="F214" s="246" t="s">
        <v>1506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177</v>
      </c>
      <c r="AU214" s="18" t="s">
        <v>91</v>
      </c>
    </row>
    <row r="215" s="14" customFormat="1">
      <c r="A215" s="14"/>
      <c r="B215" s="258"/>
      <c r="C215" s="259"/>
      <c r="D215" s="240" t="s">
        <v>181</v>
      </c>
      <c r="E215" s="260" t="s">
        <v>1</v>
      </c>
      <c r="F215" s="261" t="s">
        <v>1507</v>
      </c>
      <c r="G215" s="259"/>
      <c r="H215" s="262">
        <v>0.59999999999999998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8" t="s">
        <v>181</v>
      </c>
      <c r="AU215" s="268" t="s">
        <v>91</v>
      </c>
      <c r="AV215" s="14" t="s">
        <v>91</v>
      </c>
      <c r="AW215" s="14" t="s">
        <v>38</v>
      </c>
      <c r="AX215" s="14" t="s">
        <v>89</v>
      </c>
      <c r="AY215" s="268" t="s">
        <v>162</v>
      </c>
    </row>
    <row r="216" s="2" customFormat="1" ht="16.5" customHeight="1">
      <c r="A216" s="39"/>
      <c r="B216" s="40"/>
      <c r="C216" s="227" t="s">
        <v>354</v>
      </c>
      <c r="D216" s="227" t="s">
        <v>164</v>
      </c>
      <c r="E216" s="228" t="s">
        <v>1508</v>
      </c>
      <c r="F216" s="229" t="s">
        <v>1509</v>
      </c>
      <c r="G216" s="230" t="s">
        <v>247</v>
      </c>
      <c r="H216" s="231">
        <v>5</v>
      </c>
      <c r="I216" s="232"/>
      <c r="J216" s="233">
        <f>ROUND(I216*H216,2)</f>
        <v>0</v>
      </c>
      <c r="K216" s="229" t="s">
        <v>174</v>
      </c>
      <c r="L216" s="45"/>
      <c r="M216" s="234" t="s">
        <v>1</v>
      </c>
      <c r="N216" s="235" t="s">
        <v>47</v>
      </c>
      <c r="O216" s="92"/>
      <c r="P216" s="236">
        <f>O216*H216</f>
        <v>0</v>
      </c>
      <c r="Q216" s="236">
        <v>0.00079000000000000001</v>
      </c>
      <c r="R216" s="236">
        <f>Q216*H216</f>
        <v>0.0039500000000000004</v>
      </c>
      <c r="S216" s="236">
        <v>0</v>
      </c>
      <c r="T216" s="237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8" t="s">
        <v>168</v>
      </c>
      <c r="AT216" s="238" t="s">
        <v>164</v>
      </c>
      <c r="AU216" s="238" t="s">
        <v>91</v>
      </c>
      <c r="AY216" s="18" t="s">
        <v>162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8" t="s">
        <v>89</v>
      </c>
      <c r="BK216" s="239">
        <f>ROUND(I216*H216,2)</f>
        <v>0</v>
      </c>
      <c r="BL216" s="18" t="s">
        <v>168</v>
      </c>
      <c r="BM216" s="238" t="s">
        <v>1510</v>
      </c>
    </row>
    <row r="217" s="2" customFormat="1">
      <c r="A217" s="39"/>
      <c r="B217" s="40"/>
      <c r="C217" s="41"/>
      <c r="D217" s="240" t="s">
        <v>170</v>
      </c>
      <c r="E217" s="41"/>
      <c r="F217" s="241" t="s">
        <v>1511</v>
      </c>
      <c r="G217" s="41"/>
      <c r="H217" s="41"/>
      <c r="I217" s="242"/>
      <c r="J217" s="41"/>
      <c r="K217" s="41"/>
      <c r="L217" s="45"/>
      <c r="M217" s="243"/>
      <c r="N217" s="24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170</v>
      </c>
      <c r="AU217" s="18" t="s">
        <v>91</v>
      </c>
    </row>
    <row r="218" s="2" customFormat="1">
      <c r="A218" s="39"/>
      <c r="B218" s="40"/>
      <c r="C218" s="41"/>
      <c r="D218" s="245" t="s">
        <v>177</v>
      </c>
      <c r="E218" s="41"/>
      <c r="F218" s="246" t="s">
        <v>1512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177</v>
      </c>
      <c r="AU218" s="18" t="s">
        <v>91</v>
      </c>
    </row>
    <row r="219" s="12" customFormat="1" ht="22.8" customHeight="1">
      <c r="A219" s="12"/>
      <c r="B219" s="211"/>
      <c r="C219" s="212"/>
      <c r="D219" s="213" t="s">
        <v>81</v>
      </c>
      <c r="E219" s="225" t="s">
        <v>237</v>
      </c>
      <c r="F219" s="225" t="s">
        <v>580</v>
      </c>
      <c r="G219" s="212"/>
      <c r="H219" s="212"/>
      <c r="I219" s="215"/>
      <c r="J219" s="226">
        <f>BK219</f>
        <v>0</v>
      </c>
      <c r="K219" s="212"/>
      <c r="L219" s="217"/>
      <c r="M219" s="218"/>
      <c r="N219" s="219"/>
      <c r="O219" s="219"/>
      <c r="P219" s="220">
        <f>SUM(P220:P222)</f>
        <v>0</v>
      </c>
      <c r="Q219" s="219"/>
      <c r="R219" s="220">
        <f>SUM(R220:R222)</f>
        <v>2.2987500000000001</v>
      </c>
      <c r="S219" s="219"/>
      <c r="T219" s="221">
        <f>SUM(T220:T222)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2" t="s">
        <v>89</v>
      </c>
      <c r="AT219" s="223" t="s">
        <v>81</v>
      </c>
      <c r="AU219" s="223" t="s">
        <v>89</v>
      </c>
      <c r="AY219" s="222" t="s">
        <v>162</v>
      </c>
      <c r="BK219" s="224">
        <f>SUM(BK220:BK222)</f>
        <v>0</v>
      </c>
    </row>
    <row r="220" s="2" customFormat="1" ht="16.5" customHeight="1">
      <c r="A220" s="39"/>
      <c r="B220" s="40"/>
      <c r="C220" s="227" t="s">
        <v>360</v>
      </c>
      <c r="D220" s="227" t="s">
        <v>164</v>
      </c>
      <c r="E220" s="228" t="s">
        <v>1513</v>
      </c>
      <c r="F220" s="229" t="s">
        <v>1514</v>
      </c>
      <c r="G220" s="230" t="s">
        <v>247</v>
      </c>
      <c r="H220" s="231">
        <v>7.5</v>
      </c>
      <c r="I220" s="232"/>
      <c r="J220" s="233">
        <f>ROUND(I220*H220,2)</f>
        <v>0</v>
      </c>
      <c r="K220" s="229" t="s">
        <v>174</v>
      </c>
      <c r="L220" s="45"/>
      <c r="M220" s="234" t="s">
        <v>1</v>
      </c>
      <c r="N220" s="235" t="s">
        <v>47</v>
      </c>
      <c r="O220" s="92"/>
      <c r="P220" s="236">
        <f>O220*H220</f>
        <v>0</v>
      </c>
      <c r="Q220" s="236">
        <v>0.30649999999999999</v>
      </c>
      <c r="R220" s="236">
        <f>Q220*H220</f>
        <v>2.2987500000000001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168</v>
      </c>
      <c r="AT220" s="238" t="s">
        <v>164</v>
      </c>
      <c r="AU220" s="238" t="s">
        <v>91</v>
      </c>
      <c r="AY220" s="18" t="s">
        <v>162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89</v>
      </c>
      <c r="BK220" s="239">
        <f>ROUND(I220*H220,2)</f>
        <v>0</v>
      </c>
      <c r="BL220" s="18" t="s">
        <v>168</v>
      </c>
      <c r="BM220" s="238" t="s">
        <v>1515</v>
      </c>
    </row>
    <row r="221" s="2" customFormat="1">
      <c r="A221" s="39"/>
      <c r="B221" s="40"/>
      <c r="C221" s="41"/>
      <c r="D221" s="240" t="s">
        <v>170</v>
      </c>
      <c r="E221" s="41"/>
      <c r="F221" s="241" t="s">
        <v>1516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170</v>
      </c>
      <c r="AU221" s="18" t="s">
        <v>91</v>
      </c>
    </row>
    <row r="222" s="2" customFormat="1">
      <c r="A222" s="39"/>
      <c r="B222" s="40"/>
      <c r="C222" s="41"/>
      <c r="D222" s="245" t="s">
        <v>177</v>
      </c>
      <c r="E222" s="41"/>
      <c r="F222" s="246" t="s">
        <v>1517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177</v>
      </c>
      <c r="AU222" s="18" t="s">
        <v>91</v>
      </c>
    </row>
    <row r="223" s="12" customFormat="1" ht="22.8" customHeight="1">
      <c r="A223" s="12"/>
      <c r="B223" s="211"/>
      <c r="C223" s="212"/>
      <c r="D223" s="213" t="s">
        <v>81</v>
      </c>
      <c r="E223" s="225" t="s">
        <v>604</v>
      </c>
      <c r="F223" s="225" t="s">
        <v>605</v>
      </c>
      <c r="G223" s="212"/>
      <c r="H223" s="212"/>
      <c r="I223" s="215"/>
      <c r="J223" s="226">
        <f>BK223</f>
        <v>0</v>
      </c>
      <c r="K223" s="212"/>
      <c r="L223" s="217"/>
      <c r="M223" s="218"/>
      <c r="N223" s="219"/>
      <c r="O223" s="219"/>
      <c r="P223" s="220">
        <f>SUM(P224:P233)</f>
        <v>0</v>
      </c>
      <c r="Q223" s="219"/>
      <c r="R223" s="220">
        <f>SUM(R224:R233)</f>
        <v>0</v>
      </c>
      <c r="S223" s="219"/>
      <c r="T223" s="221">
        <f>SUM(T224:T233)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2" t="s">
        <v>89</v>
      </c>
      <c r="AT223" s="223" t="s">
        <v>81</v>
      </c>
      <c r="AU223" s="223" t="s">
        <v>89</v>
      </c>
      <c r="AY223" s="222" t="s">
        <v>162</v>
      </c>
      <c r="BK223" s="224">
        <f>SUM(BK224:BK233)</f>
        <v>0</v>
      </c>
    </row>
    <row r="224" s="2" customFormat="1" ht="16.5" customHeight="1">
      <c r="A224" s="39"/>
      <c r="B224" s="40"/>
      <c r="C224" s="227" t="s">
        <v>381</v>
      </c>
      <c r="D224" s="227" t="s">
        <v>164</v>
      </c>
      <c r="E224" s="228" t="s">
        <v>607</v>
      </c>
      <c r="F224" s="229" t="s">
        <v>608</v>
      </c>
      <c r="G224" s="230" t="s">
        <v>240</v>
      </c>
      <c r="H224" s="231">
        <v>327.185</v>
      </c>
      <c r="I224" s="232"/>
      <c r="J224" s="233">
        <f>ROUND(I224*H224,2)</f>
        <v>0</v>
      </c>
      <c r="K224" s="229" t="s">
        <v>174</v>
      </c>
      <c r="L224" s="45"/>
      <c r="M224" s="234" t="s">
        <v>1</v>
      </c>
      <c r="N224" s="235" t="s">
        <v>47</v>
      </c>
      <c r="O224" s="92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8" t="s">
        <v>168</v>
      </c>
      <c r="AT224" s="238" t="s">
        <v>164</v>
      </c>
      <c r="AU224" s="238" t="s">
        <v>91</v>
      </c>
      <c r="AY224" s="18" t="s">
        <v>162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8" t="s">
        <v>89</v>
      </c>
      <c r="BK224" s="239">
        <f>ROUND(I224*H224,2)</f>
        <v>0</v>
      </c>
      <c r="BL224" s="18" t="s">
        <v>168</v>
      </c>
      <c r="BM224" s="238" t="s">
        <v>1518</v>
      </c>
    </row>
    <row r="225" s="2" customFormat="1">
      <c r="A225" s="39"/>
      <c r="B225" s="40"/>
      <c r="C225" s="41"/>
      <c r="D225" s="240" t="s">
        <v>170</v>
      </c>
      <c r="E225" s="41"/>
      <c r="F225" s="241" t="s">
        <v>610</v>
      </c>
      <c r="G225" s="41"/>
      <c r="H225" s="41"/>
      <c r="I225" s="242"/>
      <c r="J225" s="41"/>
      <c r="K225" s="41"/>
      <c r="L225" s="45"/>
      <c r="M225" s="243"/>
      <c r="N225" s="244"/>
      <c r="O225" s="92"/>
      <c r="P225" s="92"/>
      <c r="Q225" s="92"/>
      <c r="R225" s="92"/>
      <c r="S225" s="92"/>
      <c r="T225" s="93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170</v>
      </c>
      <c r="AU225" s="18" t="s">
        <v>91</v>
      </c>
    </row>
    <row r="226" s="2" customFormat="1">
      <c r="A226" s="39"/>
      <c r="B226" s="40"/>
      <c r="C226" s="41"/>
      <c r="D226" s="245" t="s">
        <v>177</v>
      </c>
      <c r="E226" s="41"/>
      <c r="F226" s="246" t="s">
        <v>611</v>
      </c>
      <c r="G226" s="41"/>
      <c r="H226" s="41"/>
      <c r="I226" s="242"/>
      <c r="J226" s="41"/>
      <c r="K226" s="41"/>
      <c r="L226" s="45"/>
      <c r="M226" s="243"/>
      <c r="N226" s="244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177</v>
      </c>
      <c r="AU226" s="18" t="s">
        <v>91</v>
      </c>
    </row>
    <row r="227" s="2" customFormat="1">
      <c r="A227" s="39"/>
      <c r="B227" s="40"/>
      <c r="C227" s="41"/>
      <c r="D227" s="240" t="s">
        <v>179</v>
      </c>
      <c r="E227" s="41"/>
      <c r="F227" s="247" t="s">
        <v>612</v>
      </c>
      <c r="G227" s="41"/>
      <c r="H227" s="41"/>
      <c r="I227" s="242"/>
      <c r="J227" s="41"/>
      <c r="K227" s="41"/>
      <c r="L227" s="45"/>
      <c r="M227" s="243"/>
      <c r="N227" s="244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179</v>
      </c>
      <c r="AU227" s="18" t="s">
        <v>91</v>
      </c>
    </row>
    <row r="228" s="13" customFormat="1">
      <c r="A228" s="13"/>
      <c r="B228" s="248"/>
      <c r="C228" s="249"/>
      <c r="D228" s="240" t="s">
        <v>181</v>
      </c>
      <c r="E228" s="250" t="s">
        <v>1</v>
      </c>
      <c r="F228" s="251" t="s">
        <v>1519</v>
      </c>
      <c r="G228" s="249"/>
      <c r="H228" s="250" t="s">
        <v>1</v>
      </c>
      <c r="I228" s="252"/>
      <c r="J228" s="249"/>
      <c r="K228" s="249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181</v>
      </c>
      <c r="AU228" s="257" t="s">
        <v>91</v>
      </c>
      <c r="AV228" s="13" t="s">
        <v>89</v>
      </c>
      <c r="AW228" s="13" t="s">
        <v>38</v>
      </c>
      <c r="AX228" s="13" t="s">
        <v>82</v>
      </c>
      <c r="AY228" s="257" t="s">
        <v>162</v>
      </c>
    </row>
    <row r="229" s="13" customFormat="1">
      <c r="A229" s="13"/>
      <c r="B229" s="248"/>
      <c r="C229" s="249"/>
      <c r="D229" s="240" t="s">
        <v>181</v>
      </c>
      <c r="E229" s="250" t="s">
        <v>1</v>
      </c>
      <c r="F229" s="251" t="s">
        <v>1400</v>
      </c>
      <c r="G229" s="249"/>
      <c r="H229" s="250" t="s">
        <v>1</v>
      </c>
      <c r="I229" s="252"/>
      <c r="J229" s="249"/>
      <c r="K229" s="249"/>
      <c r="L229" s="253"/>
      <c r="M229" s="254"/>
      <c r="N229" s="255"/>
      <c r="O229" s="255"/>
      <c r="P229" s="255"/>
      <c r="Q229" s="255"/>
      <c r="R229" s="255"/>
      <c r="S229" s="255"/>
      <c r="T229" s="25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7" t="s">
        <v>181</v>
      </c>
      <c r="AU229" s="257" t="s">
        <v>91</v>
      </c>
      <c r="AV229" s="13" t="s">
        <v>89</v>
      </c>
      <c r="AW229" s="13" t="s">
        <v>38</v>
      </c>
      <c r="AX229" s="13" t="s">
        <v>82</v>
      </c>
      <c r="AY229" s="257" t="s">
        <v>162</v>
      </c>
    </row>
    <row r="230" s="14" customFormat="1">
      <c r="A230" s="14"/>
      <c r="B230" s="258"/>
      <c r="C230" s="259"/>
      <c r="D230" s="240" t="s">
        <v>181</v>
      </c>
      <c r="E230" s="260" t="s">
        <v>1</v>
      </c>
      <c r="F230" s="261" t="s">
        <v>1520</v>
      </c>
      <c r="G230" s="259"/>
      <c r="H230" s="262">
        <v>76.284999999999997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8" t="s">
        <v>181</v>
      </c>
      <c r="AU230" s="268" t="s">
        <v>91</v>
      </c>
      <c r="AV230" s="14" t="s">
        <v>91</v>
      </c>
      <c r="AW230" s="14" t="s">
        <v>38</v>
      </c>
      <c r="AX230" s="14" t="s">
        <v>82</v>
      </c>
      <c r="AY230" s="268" t="s">
        <v>162</v>
      </c>
    </row>
    <row r="231" s="13" customFormat="1">
      <c r="A231" s="13"/>
      <c r="B231" s="248"/>
      <c r="C231" s="249"/>
      <c r="D231" s="240" t="s">
        <v>181</v>
      </c>
      <c r="E231" s="250" t="s">
        <v>1</v>
      </c>
      <c r="F231" s="251" t="s">
        <v>1405</v>
      </c>
      <c r="G231" s="249"/>
      <c r="H231" s="250" t="s">
        <v>1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181</v>
      </c>
      <c r="AU231" s="257" t="s">
        <v>91</v>
      </c>
      <c r="AV231" s="13" t="s">
        <v>89</v>
      </c>
      <c r="AW231" s="13" t="s">
        <v>38</v>
      </c>
      <c r="AX231" s="13" t="s">
        <v>82</v>
      </c>
      <c r="AY231" s="257" t="s">
        <v>162</v>
      </c>
    </row>
    <row r="232" s="14" customFormat="1">
      <c r="A232" s="14"/>
      <c r="B232" s="258"/>
      <c r="C232" s="259"/>
      <c r="D232" s="240" t="s">
        <v>181</v>
      </c>
      <c r="E232" s="260" t="s">
        <v>1</v>
      </c>
      <c r="F232" s="261" t="s">
        <v>1521</v>
      </c>
      <c r="G232" s="259"/>
      <c r="H232" s="262">
        <v>250.90000000000001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8" t="s">
        <v>181</v>
      </c>
      <c r="AU232" s="268" t="s">
        <v>91</v>
      </c>
      <c r="AV232" s="14" t="s">
        <v>91</v>
      </c>
      <c r="AW232" s="14" t="s">
        <v>38</v>
      </c>
      <c r="AX232" s="14" t="s">
        <v>82</v>
      </c>
      <c r="AY232" s="268" t="s">
        <v>162</v>
      </c>
    </row>
    <row r="233" s="15" customFormat="1">
      <c r="A233" s="15"/>
      <c r="B233" s="269"/>
      <c r="C233" s="270"/>
      <c r="D233" s="240" t="s">
        <v>181</v>
      </c>
      <c r="E233" s="271" t="s">
        <v>1</v>
      </c>
      <c r="F233" s="272" t="s">
        <v>186</v>
      </c>
      <c r="G233" s="270"/>
      <c r="H233" s="273">
        <v>327.185</v>
      </c>
      <c r="I233" s="274"/>
      <c r="J233" s="270"/>
      <c r="K233" s="270"/>
      <c r="L233" s="275"/>
      <c r="M233" s="276"/>
      <c r="N233" s="277"/>
      <c r="O233" s="277"/>
      <c r="P233" s="277"/>
      <c r="Q233" s="277"/>
      <c r="R233" s="277"/>
      <c r="S233" s="277"/>
      <c r="T233" s="27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9" t="s">
        <v>181</v>
      </c>
      <c r="AU233" s="279" t="s">
        <v>91</v>
      </c>
      <c r="AV233" s="15" t="s">
        <v>168</v>
      </c>
      <c r="AW233" s="15" t="s">
        <v>38</v>
      </c>
      <c r="AX233" s="15" t="s">
        <v>89</v>
      </c>
      <c r="AY233" s="279" t="s">
        <v>162</v>
      </c>
    </row>
    <row r="234" s="12" customFormat="1" ht="22.8" customHeight="1">
      <c r="A234" s="12"/>
      <c r="B234" s="211"/>
      <c r="C234" s="212"/>
      <c r="D234" s="213" t="s">
        <v>81</v>
      </c>
      <c r="E234" s="225" t="s">
        <v>615</v>
      </c>
      <c r="F234" s="225" t="s">
        <v>616</v>
      </c>
      <c r="G234" s="212"/>
      <c r="H234" s="212"/>
      <c r="I234" s="215"/>
      <c r="J234" s="226">
        <f>BK234</f>
        <v>0</v>
      </c>
      <c r="K234" s="212"/>
      <c r="L234" s="217"/>
      <c r="M234" s="218"/>
      <c r="N234" s="219"/>
      <c r="O234" s="219"/>
      <c r="P234" s="220">
        <f>SUM(P235:P237)</f>
        <v>0</v>
      </c>
      <c r="Q234" s="219"/>
      <c r="R234" s="220">
        <f>SUM(R235:R237)</f>
        <v>0</v>
      </c>
      <c r="S234" s="219"/>
      <c r="T234" s="221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2" t="s">
        <v>89</v>
      </c>
      <c r="AT234" s="223" t="s">
        <v>81</v>
      </c>
      <c r="AU234" s="223" t="s">
        <v>89</v>
      </c>
      <c r="AY234" s="222" t="s">
        <v>162</v>
      </c>
      <c r="BK234" s="224">
        <f>SUM(BK235:BK237)</f>
        <v>0</v>
      </c>
    </row>
    <row r="235" s="2" customFormat="1" ht="16.5" customHeight="1">
      <c r="A235" s="39"/>
      <c r="B235" s="40"/>
      <c r="C235" s="227" t="s">
        <v>390</v>
      </c>
      <c r="D235" s="227" t="s">
        <v>164</v>
      </c>
      <c r="E235" s="228" t="s">
        <v>1522</v>
      </c>
      <c r="F235" s="229" t="s">
        <v>1523</v>
      </c>
      <c r="G235" s="230" t="s">
        <v>240</v>
      </c>
      <c r="H235" s="231">
        <v>39.783999999999999</v>
      </c>
      <c r="I235" s="232"/>
      <c r="J235" s="233">
        <f>ROUND(I235*H235,2)</f>
        <v>0</v>
      </c>
      <c r="K235" s="229" t="s">
        <v>174</v>
      </c>
      <c r="L235" s="45"/>
      <c r="M235" s="234" t="s">
        <v>1</v>
      </c>
      <c r="N235" s="235" t="s">
        <v>47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168</v>
      </c>
      <c r="AT235" s="238" t="s">
        <v>164</v>
      </c>
      <c r="AU235" s="238" t="s">
        <v>91</v>
      </c>
      <c r="AY235" s="18" t="s">
        <v>162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89</v>
      </c>
      <c r="BK235" s="239">
        <f>ROUND(I235*H235,2)</f>
        <v>0</v>
      </c>
      <c r="BL235" s="18" t="s">
        <v>168</v>
      </c>
      <c r="BM235" s="238" t="s">
        <v>1524</v>
      </c>
    </row>
    <row r="236" s="2" customFormat="1">
      <c r="A236" s="39"/>
      <c r="B236" s="40"/>
      <c r="C236" s="41"/>
      <c r="D236" s="240" t="s">
        <v>170</v>
      </c>
      <c r="E236" s="41"/>
      <c r="F236" s="241" t="s">
        <v>1525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170</v>
      </c>
      <c r="AU236" s="18" t="s">
        <v>91</v>
      </c>
    </row>
    <row r="237" s="2" customFormat="1">
      <c r="A237" s="39"/>
      <c r="B237" s="40"/>
      <c r="C237" s="41"/>
      <c r="D237" s="245" t="s">
        <v>177</v>
      </c>
      <c r="E237" s="41"/>
      <c r="F237" s="246" t="s">
        <v>1526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177</v>
      </c>
      <c r="AU237" s="18" t="s">
        <v>91</v>
      </c>
    </row>
    <row r="238" s="12" customFormat="1" ht="25.92" customHeight="1">
      <c r="A238" s="12"/>
      <c r="B238" s="211"/>
      <c r="C238" s="212"/>
      <c r="D238" s="213" t="s">
        <v>81</v>
      </c>
      <c r="E238" s="214" t="s">
        <v>623</v>
      </c>
      <c r="F238" s="214" t="s">
        <v>624</v>
      </c>
      <c r="G238" s="212"/>
      <c r="H238" s="212"/>
      <c r="I238" s="215"/>
      <c r="J238" s="216">
        <f>BK238</f>
        <v>0</v>
      </c>
      <c r="K238" s="212"/>
      <c r="L238" s="217"/>
      <c r="M238" s="218"/>
      <c r="N238" s="219"/>
      <c r="O238" s="219"/>
      <c r="P238" s="220">
        <f>P239</f>
        <v>0</v>
      </c>
      <c r="Q238" s="219"/>
      <c r="R238" s="220">
        <f>R239</f>
        <v>0.015605849999999998</v>
      </c>
      <c r="S238" s="219"/>
      <c r="T238" s="221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2" t="s">
        <v>91</v>
      </c>
      <c r="AT238" s="223" t="s">
        <v>81</v>
      </c>
      <c r="AU238" s="223" t="s">
        <v>82</v>
      </c>
      <c r="AY238" s="222" t="s">
        <v>162</v>
      </c>
      <c r="BK238" s="224">
        <f>BK239</f>
        <v>0</v>
      </c>
    </row>
    <row r="239" s="12" customFormat="1" ht="22.8" customHeight="1">
      <c r="A239" s="12"/>
      <c r="B239" s="211"/>
      <c r="C239" s="212"/>
      <c r="D239" s="213" t="s">
        <v>81</v>
      </c>
      <c r="E239" s="225" t="s">
        <v>625</v>
      </c>
      <c r="F239" s="225" t="s">
        <v>626</v>
      </c>
      <c r="G239" s="212"/>
      <c r="H239" s="212"/>
      <c r="I239" s="215"/>
      <c r="J239" s="226">
        <f>BK239</f>
        <v>0</v>
      </c>
      <c r="K239" s="212"/>
      <c r="L239" s="217"/>
      <c r="M239" s="218"/>
      <c r="N239" s="219"/>
      <c r="O239" s="219"/>
      <c r="P239" s="220">
        <f>SUM(P240:P249)</f>
        <v>0</v>
      </c>
      <c r="Q239" s="219"/>
      <c r="R239" s="220">
        <f>SUM(R240:R249)</f>
        <v>0.015605849999999998</v>
      </c>
      <c r="S239" s="219"/>
      <c r="T239" s="221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2" t="s">
        <v>91</v>
      </c>
      <c r="AT239" s="223" t="s">
        <v>81</v>
      </c>
      <c r="AU239" s="223" t="s">
        <v>89</v>
      </c>
      <c r="AY239" s="222" t="s">
        <v>162</v>
      </c>
      <c r="BK239" s="224">
        <f>SUM(BK240:BK249)</f>
        <v>0</v>
      </c>
    </row>
    <row r="240" s="2" customFormat="1" ht="16.5" customHeight="1">
      <c r="A240" s="39"/>
      <c r="B240" s="40"/>
      <c r="C240" s="227" t="s">
        <v>398</v>
      </c>
      <c r="D240" s="227" t="s">
        <v>164</v>
      </c>
      <c r="E240" s="228" t="s">
        <v>1527</v>
      </c>
      <c r="F240" s="229" t="s">
        <v>1528</v>
      </c>
      <c r="G240" s="230" t="s">
        <v>263</v>
      </c>
      <c r="H240" s="231">
        <v>18.719999999999999</v>
      </c>
      <c r="I240" s="232"/>
      <c r="J240" s="233">
        <f>ROUND(I240*H240,2)</f>
        <v>0</v>
      </c>
      <c r="K240" s="229" t="s">
        <v>174</v>
      </c>
      <c r="L240" s="45"/>
      <c r="M240" s="234" t="s">
        <v>1</v>
      </c>
      <c r="N240" s="235" t="s">
        <v>47</v>
      </c>
      <c r="O240" s="92"/>
      <c r="P240" s="236">
        <f>O240*H240</f>
        <v>0</v>
      </c>
      <c r="Q240" s="236">
        <v>4.0000000000000003E-05</v>
      </c>
      <c r="R240" s="236">
        <f>Q240*H240</f>
        <v>0.00074879999999999999</v>
      </c>
      <c r="S240" s="236">
        <v>0</v>
      </c>
      <c r="T240" s="23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8" t="s">
        <v>293</v>
      </c>
      <c r="AT240" s="238" t="s">
        <v>164</v>
      </c>
      <c r="AU240" s="238" t="s">
        <v>91</v>
      </c>
      <c r="AY240" s="18" t="s">
        <v>162</v>
      </c>
      <c r="BE240" s="239">
        <f>IF(N240="základní",J240,0)</f>
        <v>0</v>
      </c>
      <c r="BF240" s="239">
        <f>IF(N240="snížená",J240,0)</f>
        <v>0</v>
      </c>
      <c r="BG240" s="239">
        <f>IF(N240="zákl. přenesená",J240,0)</f>
        <v>0</v>
      </c>
      <c r="BH240" s="239">
        <f>IF(N240="sníž. přenesená",J240,0)</f>
        <v>0</v>
      </c>
      <c r="BI240" s="239">
        <f>IF(N240="nulová",J240,0)</f>
        <v>0</v>
      </c>
      <c r="BJ240" s="18" t="s">
        <v>89</v>
      </c>
      <c r="BK240" s="239">
        <f>ROUND(I240*H240,2)</f>
        <v>0</v>
      </c>
      <c r="BL240" s="18" t="s">
        <v>293</v>
      </c>
      <c r="BM240" s="238" t="s">
        <v>1529</v>
      </c>
    </row>
    <row r="241" s="2" customFormat="1">
      <c r="A241" s="39"/>
      <c r="B241" s="40"/>
      <c r="C241" s="41"/>
      <c r="D241" s="240" t="s">
        <v>170</v>
      </c>
      <c r="E241" s="41"/>
      <c r="F241" s="241" t="s">
        <v>1530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170</v>
      </c>
      <c r="AU241" s="18" t="s">
        <v>91</v>
      </c>
    </row>
    <row r="242" s="2" customFormat="1">
      <c r="A242" s="39"/>
      <c r="B242" s="40"/>
      <c r="C242" s="41"/>
      <c r="D242" s="245" t="s">
        <v>177</v>
      </c>
      <c r="E242" s="41"/>
      <c r="F242" s="246" t="s">
        <v>1531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177</v>
      </c>
      <c r="AU242" s="18" t="s">
        <v>91</v>
      </c>
    </row>
    <row r="243" s="14" customFormat="1">
      <c r="A243" s="14"/>
      <c r="B243" s="258"/>
      <c r="C243" s="259"/>
      <c r="D243" s="240" t="s">
        <v>181</v>
      </c>
      <c r="E243" s="260" t="s">
        <v>1</v>
      </c>
      <c r="F243" s="261" t="s">
        <v>1532</v>
      </c>
      <c r="G243" s="259"/>
      <c r="H243" s="262">
        <v>18.719999999999999</v>
      </c>
      <c r="I243" s="263"/>
      <c r="J243" s="259"/>
      <c r="K243" s="259"/>
      <c r="L243" s="264"/>
      <c r="M243" s="265"/>
      <c r="N243" s="266"/>
      <c r="O243" s="266"/>
      <c r="P243" s="266"/>
      <c r="Q243" s="266"/>
      <c r="R243" s="266"/>
      <c r="S243" s="266"/>
      <c r="T243" s="267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8" t="s">
        <v>181</v>
      </c>
      <c r="AU243" s="268" t="s">
        <v>91</v>
      </c>
      <c r="AV243" s="14" t="s">
        <v>91</v>
      </c>
      <c r="AW243" s="14" t="s">
        <v>38</v>
      </c>
      <c r="AX243" s="14" t="s">
        <v>89</v>
      </c>
      <c r="AY243" s="268" t="s">
        <v>162</v>
      </c>
    </row>
    <row r="244" s="2" customFormat="1" ht="16.5" customHeight="1">
      <c r="A244" s="39"/>
      <c r="B244" s="40"/>
      <c r="C244" s="280" t="s">
        <v>418</v>
      </c>
      <c r="D244" s="280" t="s">
        <v>210</v>
      </c>
      <c r="E244" s="281" t="s">
        <v>1533</v>
      </c>
      <c r="F244" s="282" t="s">
        <v>1534</v>
      </c>
      <c r="G244" s="283" t="s">
        <v>263</v>
      </c>
      <c r="H244" s="284">
        <v>22.856999999999999</v>
      </c>
      <c r="I244" s="285"/>
      <c r="J244" s="286">
        <f>ROUND(I244*H244,2)</f>
        <v>0</v>
      </c>
      <c r="K244" s="282" t="s">
        <v>174</v>
      </c>
      <c r="L244" s="287"/>
      <c r="M244" s="288" t="s">
        <v>1</v>
      </c>
      <c r="N244" s="289" t="s">
        <v>47</v>
      </c>
      <c r="O244" s="92"/>
      <c r="P244" s="236">
        <f>O244*H244</f>
        <v>0</v>
      </c>
      <c r="Q244" s="236">
        <v>0.00064999999999999997</v>
      </c>
      <c r="R244" s="236">
        <f>Q244*H244</f>
        <v>0.014857049999999998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443</v>
      </c>
      <c r="AT244" s="238" t="s">
        <v>210</v>
      </c>
      <c r="AU244" s="238" t="s">
        <v>91</v>
      </c>
      <c r="AY244" s="18" t="s">
        <v>162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89</v>
      </c>
      <c r="BK244" s="239">
        <f>ROUND(I244*H244,2)</f>
        <v>0</v>
      </c>
      <c r="BL244" s="18" t="s">
        <v>293</v>
      </c>
      <c r="BM244" s="238" t="s">
        <v>1535</v>
      </c>
    </row>
    <row r="245" s="2" customFormat="1">
      <c r="A245" s="39"/>
      <c r="B245" s="40"/>
      <c r="C245" s="41"/>
      <c r="D245" s="240" t="s">
        <v>170</v>
      </c>
      <c r="E245" s="41"/>
      <c r="F245" s="241" t="s">
        <v>1534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170</v>
      </c>
      <c r="AU245" s="18" t="s">
        <v>91</v>
      </c>
    </row>
    <row r="246" s="14" customFormat="1">
      <c r="A246" s="14"/>
      <c r="B246" s="258"/>
      <c r="C246" s="259"/>
      <c r="D246" s="240" t="s">
        <v>181</v>
      </c>
      <c r="E246" s="259"/>
      <c r="F246" s="261" t="s">
        <v>1536</v>
      </c>
      <c r="G246" s="259"/>
      <c r="H246" s="262">
        <v>22.856999999999999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181</v>
      </c>
      <c r="AU246" s="268" t="s">
        <v>91</v>
      </c>
      <c r="AV246" s="14" t="s">
        <v>91</v>
      </c>
      <c r="AW246" s="14" t="s">
        <v>4</v>
      </c>
      <c r="AX246" s="14" t="s">
        <v>89</v>
      </c>
      <c r="AY246" s="268" t="s">
        <v>162</v>
      </c>
    </row>
    <row r="247" s="2" customFormat="1" ht="16.5" customHeight="1">
      <c r="A247" s="39"/>
      <c r="B247" s="40"/>
      <c r="C247" s="227" t="s">
        <v>435</v>
      </c>
      <c r="D247" s="227" t="s">
        <v>164</v>
      </c>
      <c r="E247" s="228" t="s">
        <v>657</v>
      </c>
      <c r="F247" s="229" t="s">
        <v>658</v>
      </c>
      <c r="G247" s="230" t="s">
        <v>240</v>
      </c>
      <c r="H247" s="231">
        <v>0.016</v>
      </c>
      <c r="I247" s="232"/>
      <c r="J247" s="233">
        <f>ROUND(I247*H247,2)</f>
        <v>0</v>
      </c>
      <c r="K247" s="229" t="s">
        <v>174</v>
      </c>
      <c r="L247" s="45"/>
      <c r="M247" s="234" t="s">
        <v>1</v>
      </c>
      <c r="N247" s="235" t="s">
        <v>47</v>
      </c>
      <c r="O247" s="92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293</v>
      </c>
      <c r="AT247" s="238" t="s">
        <v>164</v>
      </c>
      <c r="AU247" s="238" t="s">
        <v>91</v>
      </c>
      <c r="AY247" s="18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89</v>
      </c>
      <c r="BK247" s="239">
        <f>ROUND(I247*H247,2)</f>
        <v>0</v>
      </c>
      <c r="BL247" s="18" t="s">
        <v>293</v>
      </c>
      <c r="BM247" s="238" t="s">
        <v>1537</v>
      </c>
    </row>
    <row r="248" s="2" customFormat="1">
      <c r="A248" s="39"/>
      <c r="B248" s="40"/>
      <c r="C248" s="41"/>
      <c r="D248" s="240" t="s">
        <v>170</v>
      </c>
      <c r="E248" s="41"/>
      <c r="F248" s="241" t="s">
        <v>660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170</v>
      </c>
      <c r="AU248" s="18" t="s">
        <v>91</v>
      </c>
    </row>
    <row r="249" s="2" customFormat="1">
      <c r="A249" s="39"/>
      <c r="B249" s="40"/>
      <c r="C249" s="41"/>
      <c r="D249" s="245" t="s">
        <v>177</v>
      </c>
      <c r="E249" s="41"/>
      <c r="F249" s="246" t="s">
        <v>661</v>
      </c>
      <c r="G249" s="41"/>
      <c r="H249" s="41"/>
      <c r="I249" s="242"/>
      <c r="J249" s="41"/>
      <c r="K249" s="41"/>
      <c r="L249" s="45"/>
      <c r="M249" s="304"/>
      <c r="N249" s="305"/>
      <c r="O249" s="306"/>
      <c r="P249" s="306"/>
      <c r="Q249" s="306"/>
      <c r="R249" s="306"/>
      <c r="S249" s="306"/>
      <c r="T249" s="307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177</v>
      </c>
      <c r="AU249" s="18" t="s">
        <v>91</v>
      </c>
    </row>
    <row r="250" s="2" customFormat="1" ht="6.96" customHeight="1">
      <c r="A250" s="39"/>
      <c r="B250" s="67"/>
      <c r="C250" s="68"/>
      <c r="D250" s="68"/>
      <c r="E250" s="68"/>
      <c r="F250" s="68"/>
      <c r="G250" s="68"/>
      <c r="H250" s="68"/>
      <c r="I250" s="68"/>
      <c r="J250" s="68"/>
      <c r="K250" s="68"/>
      <c r="L250" s="45"/>
      <c r="M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</row>
  </sheetData>
  <sheetProtection sheet="1" autoFilter="0" formatColumns="0" formatRows="0" objects="1" scenarios="1" spinCount="100000" saltValue="wKuIrfnAqL7pGeW521PxwPTJPlTXjhN58yw08NjNbaf2IQ9kOBhKZDaaI81DazSJKXJyL3Pw3w3s3nDMnBLRCA==" hashValue="f9IaDYFcmRKeLQuCx2ClwOQH7dK1q9ccFvm9sh1yffNqlFf+mrV6rqmkfzlnJXkoz6OqTaRYaVlfoFpqxChdsg==" algorithmName="SHA-512" password="CC35"/>
  <autoFilter ref="C127:K2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hyperlinks>
    <hyperlink ref="F133" r:id="rId1" display="https://podminky.urs.cz/item/CS_URS_2024_01/111211201"/>
    <hyperlink ref="F136" r:id="rId2" display="https://podminky.urs.cz/item/CS_URS_2024_01/122151103"/>
    <hyperlink ref="F139" r:id="rId3" display="https://podminky.urs.cz/item/CS_URS_2024_01/122551304"/>
    <hyperlink ref="F142" r:id="rId4" display="https://podminky.urs.cz/item/CS_URS_2024_01/155131312"/>
    <hyperlink ref="F147" r:id="rId5" display="https://podminky.urs.cz/item/CS_URS_2024_01/155212116"/>
    <hyperlink ref="F150" r:id="rId6" display="https://podminky.urs.cz/item/CS_URS_2024_01/155213111"/>
    <hyperlink ref="F154" r:id="rId7" display="https://podminky.urs.cz/item/CS_URS_2024_01/155214111"/>
    <hyperlink ref="F159" r:id="rId8" display="https://podminky.urs.cz/item/CS_URS_2024_01/155214211"/>
    <hyperlink ref="F164" r:id="rId9" display="https://podminky.urs.cz/item/CS_URS_2024_01/155213614"/>
    <hyperlink ref="F167" r:id="rId10" display="https://podminky.urs.cz/item/CS_URS_2024_01/162351103"/>
    <hyperlink ref="F175" r:id="rId11" display="https://podminky.urs.cz/item/CS_URS_2024_01/162351143"/>
    <hyperlink ref="F180" r:id="rId12" display="https://podminky.urs.cz/item/CS_URS_2024_01/167151101"/>
    <hyperlink ref="F188" r:id="rId13" display="https://podminky.urs.cz/item/CS_URS_2024_01/174111311"/>
    <hyperlink ref="F191" r:id="rId14" display="https://podminky.urs.cz/item/CS_URS_2024_01/175111101"/>
    <hyperlink ref="F198" r:id="rId15" display="https://podminky.urs.cz/item/CS_URS_2024_01/181411123"/>
    <hyperlink ref="F205" r:id="rId16" display="https://podminky.urs.cz/item/CS_URS_2024_01/153211002"/>
    <hyperlink ref="F211" r:id="rId17" display="https://podminky.urs.cz/item/CS_URS_2024_01/153273113"/>
    <hyperlink ref="F214" r:id="rId18" display="https://podminky.urs.cz/item/CS_URS_2024_01/212312111"/>
    <hyperlink ref="F218" r:id="rId19" display="https://podminky.urs.cz/item/CS_URS_2024_01/212792311"/>
    <hyperlink ref="F222" r:id="rId20" display="https://podminky.urs.cz/item/CS_URS_2024_01/927211111"/>
    <hyperlink ref="F226" r:id="rId21" display="https://podminky.urs.cz/item/CS_URS_2024_01/997013501"/>
    <hyperlink ref="F237" r:id="rId22" display="https://podminky.urs.cz/item/CS_URS_2024_01/998321011"/>
    <hyperlink ref="F242" r:id="rId23" display="https://podminky.urs.cz/item/CS_URS_2024_01/711161273"/>
    <hyperlink ref="F249" r:id="rId24" display="https://podminky.urs.cz/item/CS_URS_2024_01/99871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1" customFormat="1" ht="12" customHeight="1">
      <c r="B8" s="21"/>
      <c r="D8" s="151" t="s">
        <v>120</v>
      </c>
      <c r="L8" s="21"/>
    </row>
    <row r="9" s="2" customFormat="1" ht="16.5" customHeight="1">
      <c r="A9" s="39"/>
      <c r="B9" s="45"/>
      <c r="C9" s="39"/>
      <c r="D9" s="39"/>
      <c r="E9" s="152" t="s">
        <v>1391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122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1538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19</v>
      </c>
      <c r="G13" s="39"/>
      <c r="H13" s="39"/>
      <c r="I13" s="151" t="s">
        <v>20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22</v>
      </c>
      <c r="E14" s="39"/>
      <c r="F14" s="142" t="s">
        <v>23</v>
      </c>
      <c r="G14" s="39"/>
      <c r="H14" s="39"/>
      <c r="I14" s="151" t="s">
        <v>24</v>
      </c>
      <c r="J14" s="154" t="str">
        <f>'Rekapitulace stavby'!AN8</f>
        <v>10. 12. 2023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26</v>
      </c>
      <c r="E16" s="39"/>
      <c r="F16" s="39"/>
      <c r="G16" s="39"/>
      <c r="H16" s="39"/>
      <c r="I16" s="151" t="s">
        <v>27</v>
      </c>
      <c r="J16" s="142" t="s">
        <v>28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29</v>
      </c>
      <c r="F17" s="39"/>
      <c r="G17" s="39"/>
      <c r="H17" s="39"/>
      <c r="I17" s="151" t="s">
        <v>30</v>
      </c>
      <c r="J17" s="142" t="s">
        <v>31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32</v>
      </c>
      <c r="E19" s="39"/>
      <c r="F19" s="39"/>
      <c r="G19" s="39"/>
      <c r="H19" s="39"/>
      <c r="I19" s="151" t="s">
        <v>27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30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34</v>
      </c>
      <c r="E22" s="39"/>
      <c r="F22" s="39"/>
      <c r="G22" s="39"/>
      <c r="H22" s="39"/>
      <c r="I22" s="151" t="s">
        <v>27</v>
      </c>
      <c r="J22" s="142" t="s">
        <v>35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36</v>
      </c>
      <c r="F23" s="39"/>
      <c r="G23" s="39"/>
      <c r="H23" s="39"/>
      <c r="I23" s="151" t="s">
        <v>30</v>
      </c>
      <c r="J23" s="142" t="s">
        <v>37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39</v>
      </c>
      <c r="E25" s="39"/>
      <c r="F25" s="39"/>
      <c r="G25" s="39"/>
      <c r="H25" s="39"/>
      <c r="I25" s="151" t="s">
        <v>27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36</v>
      </c>
      <c r="F26" s="39"/>
      <c r="G26" s="39"/>
      <c r="H26" s="39"/>
      <c r="I26" s="151" t="s">
        <v>30</v>
      </c>
      <c r="J26" s="142" t="s">
        <v>37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40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1539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42</v>
      </c>
      <c r="E32" s="39"/>
      <c r="F32" s="39"/>
      <c r="G32" s="39"/>
      <c r="H32" s="39"/>
      <c r="I32" s="39"/>
      <c r="J32" s="161">
        <f>ROUND(J134,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44</v>
      </c>
      <c r="G34" s="39"/>
      <c r="H34" s="39"/>
      <c r="I34" s="162" t="s">
        <v>43</v>
      </c>
      <c r="J34" s="162" t="s">
        <v>45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46</v>
      </c>
      <c r="E35" s="151" t="s">
        <v>47</v>
      </c>
      <c r="F35" s="164">
        <f>ROUND((SUM(BE134:BE565)),  2)</f>
        <v>0</v>
      </c>
      <c r="G35" s="39"/>
      <c r="H35" s="39"/>
      <c r="I35" s="165">
        <v>0.20999999999999999</v>
      </c>
      <c r="J35" s="164">
        <f>ROUND(((SUM(BE134:BE565))*I35),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48</v>
      </c>
      <c r="F36" s="164">
        <f>ROUND((SUM(BF134:BF565)),  2)</f>
        <v>0</v>
      </c>
      <c r="G36" s="39"/>
      <c r="H36" s="39"/>
      <c r="I36" s="165">
        <v>0.14999999999999999</v>
      </c>
      <c r="J36" s="164">
        <f>ROUND(((SUM(BF134:BF565))*I36),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49</v>
      </c>
      <c r="F37" s="164">
        <f>ROUND((SUM(BG134:BG565)),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50</v>
      </c>
      <c r="F38" s="164">
        <f>ROUND((SUM(BH134:BH565)),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51</v>
      </c>
      <c r="F39" s="164">
        <f>ROUND((SUM(BI134:BI565)),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52</v>
      </c>
      <c r="E41" s="168"/>
      <c r="F41" s="168"/>
      <c r="G41" s="169" t="s">
        <v>53</v>
      </c>
      <c r="H41" s="170" t="s">
        <v>54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120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1391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122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1.2 - Zajištění svahu - zeď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22</v>
      </c>
      <c r="D91" s="41"/>
      <c r="E91" s="41"/>
      <c r="F91" s="28" t="str">
        <f>F14</f>
        <v>VD Lipno I</v>
      </c>
      <c r="G91" s="41"/>
      <c r="H91" s="41"/>
      <c r="I91" s="33" t="s">
        <v>24</v>
      </c>
      <c r="J91" s="80" t="str">
        <f>IF(J14="","",J14)</f>
        <v>10. 12. 2023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25.65" customHeight="1">
      <c r="A93" s="39"/>
      <c r="B93" s="40"/>
      <c r="C93" s="33" t="s">
        <v>26</v>
      </c>
      <c r="D93" s="41"/>
      <c r="E93" s="41"/>
      <c r="F93" s="28" t="str">
        <f>E17</f>
        <v>Povodí Vltavy, státní podnik</v>
      </c>
      <c r="G93" s="41"/>
      <c r="H93" s="41"/>
      <c r="I93" s="33" t="s">
        <v>34</v>
      </c>
      <c r="J93" s="37" t="str">
        <f>E23</f>
        <v>VODNÍ DÍLA - TBD a.s.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5.65" customHeight="1">
      <c r="A94" s="39"/>
      <c r="B94" s="40"/>
      <c r="C94" s="33" t="s">
        <v>32</v>
      </c>
      <c r="D94" s="41"/>
      <c r="E94" s="41"/>
      <c r="F94" s="28" t="str">
        <f>IF(E20="","",E20)</f>
        <v>Vyplň údaj</v>
      </c>
      <c r="G94" s="41"/>
      <c r="H94" s="41"/>
      <c r="I94" s="33" t="s">
        <v>39</v>
      </c>
      <c r="J94" s="37" t="str">
        <f>E26</f>
        <v>VODNÍ DÍLA - TBD a.s.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125</v>
      </c>
      <c r="D96" s="186"/>
      <c r="E96" s="186"/>
      <c r="F96" s="186"/>
      <c r="G96" s="186"/>
      <c r="H96" s="186"/>
      <c r="I96" s="186"/>
      <c r="J96" s="187" t="s">
        <v>126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127</v>
      </c>
      <c r="D98" s="41"/>
      <c r="E98" s="41"/>
      <c r="F98" s="41"/>
      <c r="G98" s="41"/>
      <c r="H98" s="41"/>
      <c r="I98" s="41"/>
      <c r="J98" s="111">
        <f>J134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128</v>
      </c>
    </row>
    <row r="99" s="9" customFormat="1" ht="24.96" customHeight="1">
      <c r="A99" s="9"/>
      <c r="B99" s="189"/>
      <c r="C99" s="190"/>
      <c r="D99" s="191" t="s">
        <v>129</v>
      </c>
      <c r="E99" s="192"/>
      <c r="F99" s="192"/>
      <c r="G99" s="192"/>
      <c r="H99" s="192"/>
      <c r="I99" s="192"/>
      <c r="J99" s="193">
        <f>J135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130</v>
      </c>
      <c r="E100" s="197"/>
      <c r="F100" s="197"/>
      <c r="G100" s="197"/>
      <c r="H100" s="197"/>
      <c r="I100" s="197"/>
      <c r="J100" s="198">
        <f>J136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131</v>
      </c>
      <c r="E101" s="197"/>
      <c r="F101" s="197"/>
      <c r="G101" s="197"/>
      <c r="H101" s="197"/>
      <c r="I101" s="197"/>
      <c r="J101" s="198">
        <f>J258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132</v>
      </c>
      <c r="E102" s="197"/>
      <c r="F102" s="197"/>
      <c r="G102" s="197"/>
      <c r="H102" s="197"/>
      <c r="I102" s="197"/>
      <c r="J102" s="198">
        <f>J295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133</v>
      </c>
      <c r="E103" s="197"/>
      <c r="F103" s="197"/>
      <c r="G103" s="197"/>
      <c r="H103" s="197"/>
      <c r="I103" s="197"/>
      <c r="J103" s="198">
        <f>J376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1540</v>
      </c>
      <c r="E104" s="197"/>
      <c r="F104" s="197"/>
      <c r="G104" s="197"/>
      <c r="H104" s="197"/>
      <c r="I104" s="197"/>
      <c r="J104" s="198">
        <f>J388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134</v>
      </c>
      <c r="E105" s="197"/>
      <c r="F105" s="197"/>
      <c r="G105" s="197"/>
      <c r="H105" s="197"/>
      <c r="I105" s="197"/>
      <c r="J105" s="198">
        <f>J420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136</v>
      </c>
      <c r="E106" s="197"/>
      <c r="F106" s="197"/>
      <c r="G106" s="197"/>
      <c r="H106" s="197"/>
      <c r="I106" s="197"/>
      <c r="J106" s="198">
        <f>J435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137</v>
      </c>
      <c r="E107" s="197"/>
      <c r="F107" s="197"/>
      <c r="G107" s="197"/>
      <c r="H107" s="197"/>
      <c r="I107" s="197"/>
      <c r="J107" s="198">
        <f>J475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138</v>
      </c>
      <c r="E108" s="197"/>
      <c r="F108" s="197"/>
      <c r="G108" s="197"/>
      <c r="H108" s="197"/>
      <c r="I108" s="197"/>
      <c r="J108" s="198">
        <f>J489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89"/>
      <c r="C109" s="190"/>
      <c r="D109" s="191" t="s">
        <v>139</v>
      </c>
      <c r="E109" s="192"/>
      <c r="F109" s="192"/>
      <c r="G109" s="192"/>
      <c r="H109" s="192"/>
      <c r="I109" s="192"/>
      <c r="J109" s="193">
        <f>J496</f>
        <v>0</v>
      </c>
      <c r="K109" s="190"/>
      <c r="L109" s="19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5"/>
      <c r="C110" s="134"/>
      <c r="D110" s="196" t="s">
        <v>145</v>
      </c>
      <c r="E110" s="197"/>
      <c r="F110" s="197"/>
      <c r="G110" s="197"/>
      <c r="H110" s="197"/>
      <c r="I110" s="197"/>
      <c r="J110" s="198">
        <f>J497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1541</v>
      </c>
      <c r="E111" s="197"/>
      <c r="F111" s="197"/>
      <c r="G111" s="197"/>
      <c r="H111" s="197"/>
      <c r="I111" s="197"/>
      <c r="J111" s="198">
        <f>J526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146</v>
      </c>
      <c r="E112" s="197"/>
      <c r="F112" s="197"/>
      <c r="G112" s="197"/>
      <c r="H112" s="197"/>
      <c r="I112" s="197"/>
      <c r="J112" s="198">
        <f>J536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147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84" t="str">
        <f>E7</f>
        <v>VD Lipno I - levobřežní vstup do hráze_DPS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" customFormat="1" ht="12" customHeight="1">
      <c r="B123" s="22"/>
      <c r="C123" s="33" t="s">
        <v>120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184" t="s">
        <v>1391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122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E11</f>
        <v>1.2 - Zajištění svahu - zeď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22</v>
      </c>
      <c r="D128" s="41"/>
      <c r="E128" s="41"/>
      <c r="F128" s="28" t="str">
        <f>F14</f>
        <v>VD Lipno I</v>
      </c>
      <c r="G128" s="41"/>
      <c r="H128" s="41"/>
      <c r="I128" s="33" t="s">
        <v>24</v>
      </c>
      <c r="J128" s="80" t="str">
        <f>IF(J14="","",J14)</f>
        <v>10. 12. 2023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5.65" customHeight="1">
      <c r="A130" s="39"/>
      <c r="B130" s="40"/>
      <c r="C130" s="33" t="s">
        <v>26</v>
      </c>
      <c r="D130" s="41"/>
      <c r="E130" s="41"/>
      <c r="F130" s="28" t="str">
        <f>E17</f>
        <v>Povodí Vltavy, státní podnik</v>
      </c>
      <c r="G130" s="41"/>
      <c r="H130" s="41"/>
      <c r="I130" s="33" t="s">
        <v>34</v>
      </c>
      <c r="J130" s="37" t="str">
        <f>E23</f>
        <v>VODNÍ DÍLA - TBD a.s.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5.65" customHeight="1">
      <c r="A131" s="39"/>
      <c r="B131" s="40"/>
      <c r="C131" s="33" t="s">
        <v>32</v>
      </c>
      <c r="D131" s="41"/>
      <c r="E131" s="41"/>
      <c r="F131" s="28" t="str">
        <f>IF(E20="","",E20)</f>
        <v>Vyplň údaj</v>
      </c>
      <c r="G131" s="41"/>
      <c r="H131" s="41"/>
      <c r="I131" s="33" t="s">
        <v>39</v>
      </c>
      <c r="J131" s="37" t="str">
        <f>E26</f>
        <v>VODNÍ DÍLA - TBD a.s.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0"/>
      <c r="B133" s="201"/>
      <c r="C133" s="202" t="s">
        <v>148</v>
      </c>
      <c r="D133" s="203" t="s">
        <v>67</v>
      </c>
      <c r="E133" s="203" t="s">
        <v>63</v>
      </c>
      <c r="F133" s="203" t="s">
        <v>64</v>
      </c>
      <c r="G133" s="203" t="s">
        <v>149</v>
      </c>
      <c r="H133" s="203" t="s">
        <v>150</v>
      </c>
      <c r="I133" s="203" t="s">
        <v>151</v>
      </c>
      <c r="J133" s="203" t="s">
        <v>126</v>
      </c>
      <c r="K133" s="204" t="s">
        <v>152</v>
      </c>
      <c r="L133" s="205"/>
      <c r="M133" s="101" t="s">
        <v>1</v>
      </c>
      <c r="N133" s="102" t="s">
        <v>46</v>
      </c>
      <c r="O133" s="102" t="s">
        <v>153</v>
      </c>
      <c r="P133" s="102" t="s">
        <v>154</v>
      </c>
      <c r="Q133" s="102" t="s">
        <v>155</v>
      </c>
      <c r="R133" s="102" t="s">
        <v>156</v>
      </c>
      <c r="S133" s="102" t="s">
        <v>157</v>
      </c>
      <c r="T133" s="103" t="s">
        <v>158</v>
      </c>
      <c r="U133" s="200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/>
    </row>
    <row r="134" s="2" customFormat="1" ht="22.8" customHeight="1">
      <c r="A134" s="39"/>
      <c r="B134" s="40"/>
      <c r="C134" s="108" t="s">
        <v>159</v>
      </c>
      <c r="D134" s="41"/>
      <c r="E134" s="41"/>
      <c r="F134" s="41"/>
      <c r="G134" s="41"/>
      <c r="H134" s="41"/>
      <c r="I134" s="41"/>
      <c r="J134" s="206">
        <f>BK134</f>
        <v>0</v>
      </c>
      <c r="K134" s="41"/>
      <c r="L134" s="45"/>
      <c r="M134" s="104"/>
      <c r="N134" s="207"/>
      <c r="O134" s="105"/>
      <c r="P134" s="208">
        <f>P135+P496</f>
        <v>0</v>
      </c>
      <c r="Q134" s="105"/>
      <c r="R134" s="208">
        <f>R135+R496</f>
        <v>290.10279734</v>
      </c>
      <c r="S134" s="105"/>
      <c r="T134" s="209">
        <f>T135+T496</f>
        <v>10.499434000000003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81</v>
      </c>
      <c r="AU134" s="18" t="s">
        <v>128</v>
      </c>
      <c r="BK134" s="210">
        <f>BK135+BK496</f>
        <v>0</v>
      </c>
    </row>
    <row r="135" s="12" customFormat="1" ht="25.92" customHeight="1">
      <c r="A135" s="12"/>
      <c r="B135" s="211"/>
      <c r="C135" s="212"/>
      <c r="D135" s="213" t="s">
        <v>81</v>
      </c>
      <c r="E135" s="214" t="s">
        <v>160</v>
      </c>
      <c r="F135" s="214" t="s">
        <v>161</v>
      </c>
      <c r="G135" s="212"/>
      <c r="H135" s="212"/>
      <c r="I135" s="215"/>
      <c r="J135" s="216">
        <f>BK135</f>
        <v>0</v>
      </c>
      <c r="K135" s="212"/>
      <c r="L135" s="217"/>
      <c r="M135" s="218"/>
      <c r="N135" s="219"/>
      <c r="O135" s="219"/>
      <c r="P135" s="220">
        <f>P136+P258+P295+P376+P388+P420+P435+P475+P489</f>
        <v>0</v>
      </c>
      <c r="Q135" s="219"/>
      <c r="R135" s="220">
        <f>R136+R258+R295+R376+R388+R420+R435+R475+R489</f>
        <v>289.90010245999997</v>
      </c>
      <c r="S135" s="219"/>
      <c r="T135" s="221">
        <f>T136+T258+T295+T376+T388+T420+T435+T475+T489</f>
        <v>10.384000000000002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2" t="s">
        <v>89</v>
      </c>
      <c r="AT135" s="223" t="s">
        <v>81</v>
      </c>
      <c r="AU135" s="223" t="s">
        <v>82</v>
      </c>
      <c r="AY135" s="222" t="s">
        <v>162</v>
      </c>
      <c r="BK135" s="224">
        <f>BK136+BK258+BK295+BK376+BK388+BK420+BK435+BK475+BK489</f>
        <v>0</v>
      </c>
    </row>
    <row r="136" s="12" customFormat="1" ht="22.8" customHeight="1">
      <c r="A136" s="12"/>
      <c r="B136" s="211"/>
      <c r="C136" s="212"/>
      <c r="D136" s="213" t="s">
        <v>81</v>
      </c>
      <c r="E136" s="225" t="s">
        <v>89</v>
      </c>
      <c r="F136" s="225" t="s">
        <v>163</v>
      </c>
      <c r="G136" s="212"/>
      <c r="H136" s="212"/>
      <c r="I136" s="215"/>
      <c r="J136" s="226">
        <f>BK136</f>
        <v>0</v>
      </c>
      <c r="K136" s="212"/>
      <c r="L136" s="217"/>
      <c r="M136" s="218"/>
      <c r="N136" s="219"/>
      <c r="O136" s="219"/>
      <c r="P136" s="220">
        <f>SUM(P137:P257)</f>
        <v>0</v>
      </c>
      <c r="Q136" s="219"/>
      <c r="R136" s="220">
        <f>SUM(R137:R257)</f>
        <v>4.082281</v>
      </c>
      <c r="S136" s="219"/>
      <c r="T136" s="221">
        <f>SUM(T137:T257)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2" t="s">
        <v>89</v>
      </c>
      <c r="AT136" s="223" t="s">
        <v>81</v>
      </c>
      <c r="AU136" s="223" t="s">
        <v>89</v>
      </c>
      <c r="AY136" s="222" t="s">
        <v>162</v>
      </c>
      <c r="BK136" s="224">
        <f>SUM(BK137:BK257)</f>
        <v>0</v>
      </c>
    </row>
    <row r="137" s="2" customFormat="1" ht="21.75" customHeight="1">
      <c r="A137" s="39"/>
      <c r="B137" s="40"/>
      <c r="C137" s="227" t="s">
        <v>89</v>
      </c>
      <c r="D137" s="227" t="s">
        <v>164</v>
      </c>
      <c r="E137" s="228" t="s">
        <v>1394</v>
      </c>
      <c r="F137" s="229" t="s">
        <v>1395</v>
      </c>
      <c r="G137" s="230" t="s">
        <v>263</v>
      </c>
      <c r="H137" s="231">
        <v>184.595</v>
      </c>
      <c r="I137" s="232"/>
      <c r="J137" s="233">
        <f>ROUND(I137*H137,2)</f>
        <v>0</v>
      </c>
      <c r="K137" s="229" t="s">
        <v>174</v>
      </c>
      <c r="L137" s="45"/>
      <c r="M137" s="234" t="s">
        <v>1</v>
      </c>
      <c r="N137" s="235" t="s">
        <v>47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168</v>
      </c>
      <c r="AT137" s="238" t="s">
        <v>164</v>
      </c>
      <c r="AU137" s="238" t="s">
        <v>91</v>
      </c>
      <c r="AY137" s="18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89</v>
      </c>
      <c r="BK137" s="239">
        <f>ROUND(I137*H137,2)</f>
        <v>0</v>
      </c>
      <c r="BL137" s="18" t="s">
        <v>168</v>
      </c>
      <c r="BM137" s="238" t="s">
        <v>1542</v>
      </c>
    </row>
    <row r="138" s="2" customFormat="1">
      <c r="A138" s="39"/>
      <c r="B138" s="40"/>
      <c r="C138" s="41"/>
      <c r="D138" s="240" t="s">
        <v>170</v>
      </c>
      <c r="E138" s="41"/>
      <c r="F138" s="241" t="s">
        <v>1397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170</v>
      </c>
      <c r="AU138" s="18" t="s">
        <v>91</v>
      </c>
    </row>
    <row r="139" s="2" customFormat="1">
      <c r="A139" s="39"/>
      <c r="B139" s="40"/>
      <c r="C139" s="41"/>
      <c r="D139" s="245" t="s">
        <v>177</v>
      </c>
      <c r="E139" s="41"/>
      <c r="F139" s="246" t="s">
        <v>1398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177</v>
      </c>
      <c r="AU139" s="18" t="s">
        <v>91</v>
      </c>
    </row>
    <row r="140" s="13" customFormat="1">
      <c r="A140" s="13"/>
      <c r="B140" s="248"/>
      <c r="C140" s="249"/>
      <c r="D140" s="240" t="s">
        <v>181</v>
      </c>
      <c r="E140" s="250" t="s">
        <v>1</v>
      </c>
      <c r="F140" s="251" t="s">
        <v>1543</v>
      </c>
      <c r="G140" s="249"/>
      <c r="H140" s="250" t="s">
        <v>1</v>
      </c>
      <c r="I140" s="252"/>
      <c r="J140" s="249"/>
      <c r="K140" s="249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181</v>
      </c>
      <c r="AU140" s="257" t="s">
        <v>91</v>
      </c>
      <c r="AV140" s="13" t="s">
        <v>89</v>
      </c>
      <c r="AW140" s="13" t="s">
        <v>38</v>
      </c>
      <c r="AX140" s="13" t="s">
        <v>82</v>
      </c>
      <c r="AY140" s="257" t="s">
        <v>162</v>
      </c>
    </row>
    <row r="141" s="13" customFormat="1">
      <c r="A141" s="13"/>
      <c r="B141" s="248"/>
      <c r="C141" s="249"/>
      <c r="D141" s="240" t="s">
        <v>181</v>
      </c>
      <c r="E141" s="250" t="s">
        <v>1</v>
      </c>
      <c r="F141" s="251" t="s">
        <v>1544</v>
      </c>
      <c r="G141" s="249"/>
      <c r="H141" s="250" t="s">
        <v>1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181</v>
      </c>
      <c r="AU141" s="257" t="s">
        <v>91</v>
      </c>
      <c r="AV141" s="13" t="s">
        <v>89</v>
      </c>
      <c r="AW141" s="13" t="s">
        <v>38</v>
      </c>
      <c r="AX141" s="13" t="s">
        <v>82</v>
      </c>
      <c r="AY141" s="257" t="s">
        <v>162</v>
      </c>
    </row>
    <row r="142" s="14" customFormat="1">
      <c r="A142" s="14"/>
      <c r="B142" s="258"/>
      <c r="C142" s="259"/>
      <c r="D142" s="240" t="s">
        <v>181</v>
      </c>
      <c r="E142" s="260" t="s">
        <v>1</v>
      </c>
      <c r="F142" s="261" t="s">
        <v>1545</v>
      </c>
      <c r="G142" s="259"/>
      <c r="H142" s="262">
        <v>72.518000000000001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8" t="s">
        <v>181</v>
      </c>
      <c r="AU142" s="268" t="s">
        <v>91</v>
      </c>
      <c r="AV142" s="14" t="s">
        <v>91</v>
      </c>
      <c r="AW142" s="14" t="s">
        <v>38</v>
      </c>
      <c r="AX142" s="14" t="s">
        <v>82</v>
      </c>
      <c r="AY142" s="268" t="s">
        <v>162</v>
      </c>
    </row>
    <row r="143" s="14" customFormat="1">
      <c r="A143" s="14"/>
      <c r="B143" s="258"/>
      <c r="C143" s="259"/>
      <c r="D143" s="240" t="s">
        <v>181</v>
      </c>
      <c r="E143" s="260" t="s">
        <v>1</v>
      </c>
      <c r="F143" s="261" t="s">
        <v>1546</v>
      </c>
      <c r="G143" s="259"/>
      <c r="H143" s="262">
        <v>86.007000000000005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8" t="s">
        <v>181</v>
      </c>
      <c r="AU143" s="268" t="s">
        <v>91</v>
      </c>
      <c r="AV143" s="14" t="s">
        <v>91</v>
      </c>
      <c r="AW143" s="14" t="s">
        <v>38</v>
      </c>
      <c r="AX143" s="14" t="s">
        <v>82</v>
      </c>
      <c r="AY143" s="268" t="s">
        <v>162</v>
      </c>
    </row>
    <row r="144" s="16" customFormat="1">
      <c r="A144" s="16"/>
      <c r="B144" s="290"/>
      <c r="C144" s="291"/>
      <c r="D144" s="240" t="s">
        <v>181</v>
      </c>
      <c r="E144" s="292" t="s">
        <v>1</v>
      </c>
      <c r="F144" s="293" t="s">
        <v>372</v>
      </c>
      <c r="G144" s="291"/>
      <c r="H144" s="294">
        <v>158.52500000000001</v>
      </c>
      <c r="I144" s="295"/>
      <c r="J144" s="291"/>
      <c r="K144" s="291"/>
      <c r="L144" s="296"/>
      <c r="M144" s="297"/>
      <c r="N144" s="298"/>
      <c r="O144" s="298"/>
      <c r="P144" s="298"/>
      <c r="Q144" s="298"/>
      <c r="R144" s="298"/>
      <c r="S144" s="298"/>
      <c r="T144" s="29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300" t="s">
        <v>181</v>
      </c>
      <c r="AU144" s="300" t="s">
        <v>91</v>
      </c>
      <c r="AV144" s="16" t="s">
        <v>187</v>
      </c>
      <c r="AW144" s="16" t="s">
        <v>38</v>
      </c>
      <c r="AX144" s="16" t="s">
        <v>82</v>
      </c>
      <c r="AY144" s="300" t="s">
        <v>162</v>
      </c>
    </row>
    <row r="145" s="13" customFormat="1">
      <c r="A145" s="13"/>
      <c r="B145" s="248"/>
      <c r="C145" s="249"/>
      <c r="D145" s="240" t="s">
        <v>181</v>
      </c>
      <c r="E145" s="250" t="s">
        <v>1</v>
      </c>
      <c r="F145" s="251" t="s">
        <v>1547</v>
      </c>
      <c r="G145" s="249"/>
      <c r="H145" s="250" t="s">
        <v>1</v>
      </c>
      <c r="I145" s="252"/>
      <c r="J145" s="249"/>
      <c r="K145" s="249"/>
      <c r="L145" s="253"/>
      <c r="M145" s="254"/>
      <c r="N145" s="255"/>
      <c r="O145" s="255"/>
      <c r="P145" s="255"/>
      <c r="Q145" s="255"/>
      <c r="R145" s="255"/>
      <c r="S145" s="255"/>
      <c r="T145" s="25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7" t="s">
        <v>181</v>
      </c>
      <c r="AU145" s="257" t="s">
        <v>91</v>
      </c>
      <c r="AV145" s="13" t="s">
        <v>89</v>
      </c>
      <c r="AW145" s="13" t="s">
        <v>38</v>
      </c>
      <c r="AX145" s="13" t="s">
        <v>82</v>
      </c>
      <c r="AY145" s="257" t="s">
        <v>162</v>
      </c>
    </row>
    <row r="146" s="14" customFormat="1">
      <c r="A146" s="14"/>
      <c r="B146" s="258"/>
      <c r="C146" s="259"/>
      <c r="D146" s="240" t="s">
        <v>181</v>
      </c>
      <c r="E146" s="260" t="s">
        <v>1</v>
      </c>
      <c r="F146" s="261" t="s">
        <v>1548</v>
      </c>
      <c r="G146" s="259"/>
      <c r="H146" s="262">
        <v>26.07</v>
      </c>
      <c r="I146" s="263"/>
      <c r="J146" s="259"/>
      <c r="K146" s="259"/>
      <c r="L146" s="264"/>
      <c r="M146" s="265"/>
      <c r="N146" s="266"/>
      <c r="O146" s="266"/>
      <c r="P146" s="266"/>
      <c r="Q146" s="266"/>
      <c r="R146" s="266"/>
      <c r="S146" s="266"/>
      <c r="T146" s="267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8" t="s">
        <v>181</v>
      </c>
      <c r="AU146" s="268" t="s">
        <v>91</v>
      </c>
      <c r="AV146" s="14" t="s">
        <v>91</v>
      </c>
      <c r="AW146" s="14" t="s">
        <v>38</v>
      </c>
      <c r="AX146" s="14" t="s">
        <v>82</v>
      </c>
      <c r="AY146" s="268" t="s">
        <v>162</v>
      </c>
    </row>
    <row r="147" s="16" customFormat="1">
      <c r="A147" s="16"/>
      <c r="B147" s="290"/>
      <c r="C147" s="291"/>
      <c r="D147" s="240" t="s">
        <v>181</v>
      </c>
      <c r="E147" s="292" t="s">
        <v>1</v>
      </c>
      <c r="F147" s="293" t="s">
        <v>372</v>
      </c>
      <c r="G147" s="291"/>
      <c r="H147" s="294">
        <v>26.07</v>
      </c>
      <c r="I147" s="295"/>
      <c r="J147" s="291"/>
      <c r="K147" s="291"/>
      <c r="L147" s="296"/>
      <c r="M147" s="297"/>
      <c r="N147" s="298"/>
      <c r="O147" s="298"/>
      <c r="P147" s="298"/>
      <c r="Q147" s="298"/>
      <c r="R147" s="298"/>
      <c r="S147" s="298"/>
      <c r="T147" s="299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300" t="s">
        <v>181</v>
      </c>
      <c r="AU147" s="300" t="s">
        <v>91</v>
      </c>
      <c r="AV147" s="16" t="s">
        <v>187</v>
      </c>
      <c r="AW147" s="16" t="s">
        <v>38</v>
      </c>
      <c r="AX147" s="16" t="s">
        <v>82</v>
      </c>
      <c r="AY147" s="300" t="s">
        <v>162</v>
      </c>
    </row>
    <row r="148" s="15" customFormat="1">
      <c r="A148" s="15"/>
      <c r="B148" s="269"/>
      <c r="C148" s="270"/>
      <c r="D148" s="240" t="s">
        <v>181</v>
      </c>
      <c r="E148" s="271" t="s">
        <v>1</v>
      </c>
      <c r="F148" s="272" t="s">
        <v>186</v>
      </c>
      <c r="G148" s="270"/>
      <c r="H148" s="273">
        <v>184.595</v>
      </c>
      <c r="I148" s="274"/>
      <c r="J148" s="270"/>
      <c r="K148" s="270"/>
      <c r="L148" s="275"/>
      <c r="M148" s="276"/>
      <c r="N148" s="277"/>
      <c r="O148" s="277"/>
      <c r="P148" s="277"/>
      <c r="Q148" s="277"/>
      <c r="R148" s="277"/>
      <c r="S148" s="277"/>
      <c r="T148" s="278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9" t="s">
        <v>181</v>
      </c>
      <c r="AU148" s="279" t="s">
        <v>91</v>
      </c>
      <c r="AV148" s="15" t="s">
        <v>168</v>
      </c>
      <c r="AW148" s="15" t="s">
        <v>38</v>
      </c>
      <c r="AX148" s="15" t="s">
        <v>89</v>
      </c>
      <c r="AY148" s="279" t="s">
        <v>162</v>
      </c>
    </row>
    <row r="149" s="2" customFormat="1" ht="21.75" customHeight="1">
      <c r="A149" s="39"/>
      <c r="B149" s="40"/>
      <c r="C149" s="227" t="s">
        <v>91</v>
      </c>
      <c r="D149" s="227" t="s">
        <v>164</v>
      </c>
      <c r="E149" s="228" t="s">
        <v>1399</v>
      </c>
      <c r="F149" s="229" t="s">
        <v>1400</v>
      </c>
      <c r="G149" s="230" t="s">
        <v>173</v>
      </c>
      <c r="H149" s="231">
        <v>98.162000000000006</v>
      </c>
      <c r="I149" s="232"/>
      <c r="J149" s="233">
        <f>ROUND(I149*H149,2)</f>
        <v>0</v>
      </c>
      <c r="K149" s="229" t="s">
        <v>174</v>
      </c>
      <c r="L149" s="45"/>
      <c r="M149" s="234" t="s">
        <v>1</v>
      </c>
      <c r="N149" s="235" t="s">
        <v>47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168</v>
      </c>
      <c r="AT149" s="238" t="s">
        <v>164</v>
      </c>
      <c r="AU149" s="238" t="s">
        <v>91</v>
      </c>
      <c r="AY149" s="18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89</v>
      </c>
      <c r="BK149" s="239">
        <f>ROUND(I149*H149,2)</f>
        <v>0</v>
      </c>
      <c r="BL149" s="18" t="s">
        <v>168</v>
      </c>
      <c r="BM149" s="238" t="s">
        <v>1549</v>
      </c>
    </row>
    <row r="150" s="2" customFormat="1">
      <c r="A150" s="39"/>
      <c r="B150" s="40"/>
      <c r="C150" s="41"/>
      <c r="D150" s="240" t="s">
        <v>170</v>
      </c>
      <c r="E150" s="41"/>
      <c r="F150" s="241" t="s">
        <v>1402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170</v>
      </c>
      <c r="AU150" s="18" t="s">
        <v>91</v>
      </c>
    </row>
    <row r="151" s="2" customFormat="1">
      <c r="A151" s="39"/>
      <c r="B151" s="40"/>
      <c r="C151" s="41"/>
      <c r="D151" s="245" t="s">
        <v>177</v>
      </c>
      <c r="E151" s="41"/>
      <c r="F151" s="246" t="s">
        <v>1403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177</v>
      </c>
      <c r="AU151" s="18" t="s">
        <v>91</v>
      </c>
    </row>
    <row r="152" s="13" customFormat="1">
      <c r="A152" s="13"/>
      <c r="B152" s="248"/>
      <c r="C152" s="249"/>
      <c r="D152" s="240" t="s">
        <v>181</v>
      </c>
      <c r="E152" s="250" t="s">
        <v>1</v>
      </c>
      <c r="F152" s="251" t="s">
        <v>1550</v>
      </c>
      <c r="G152" s="249"/>
      <c r="H152" s="250" t="s">
        <v>1</v>
      </c>
      <c r="I152" s="252"/>
      <c r="J152" s="249"/>
      <c r="K152" s="249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181</v>
      </c>
      <c r="AU152" s="257" t="s">
        <v>91</v>
      </c>
      <c r="AV152" s="13" t="s">
        <v>89</v>
      </c>
      <c r="AW152" s="13" t="s">
        <v>38</v>
      </c>
      <c r="AX152" s="13" t="s">
        <v>82</v>
      </c>
      <c r="AY152" s="257" t="s">
        <v>162</v>
      </c>
    </row>
    <row r="153" s="13" customFormat="1">
      <c r="A153" s="13"/>
      <c r="B153" s="248"/>
      <c r="C153" s="249"/>
      <c r="D153" s="240" t="s">
        <v>181</v>
      </c>
      <c r="E153" s="250" t="s">
        <v>1</v>
      </c>
      <c r="F153" s="251" t="s">
        <v>1544</v>
      </c>
      <c r="G153" s="249"/>
      <c r="H153" s="250" t="s">
        <v>1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181</v>
      </c>
      <c r="AU153" s="257" t="s">
        <v>91</v>
      </c>
      <c r="AV153" s="13" t="s">
        <v>89</v>
      </c>
      <c r="AW153" s="13" t="s">
        <v>38</v>
      </c>
      <c r="AX153" s="13" t="s">
        <v>82</v>
      </c>
      <c r="AY153" s="257" t="s">
        <v>162</v>
      </c>
    </row>
    <row r="154" s="14" customFormat="1">
      <c r="A154" s="14"/>
      <c r="B154" s="258"/>
      <c r="C154" s="259"/>
      <c r="D154" s="240" t="s">
        <v>181</v>
      </c>
      <c r="E154" s="260" t="s">
        <v>1</v>
      </c>
      <c r="F154" s="261" t="s">
        <v>1551</v>
      </c>
      <c r="G154" s="259"/>
      <c r="H154" s="262">
        <v>29.146999999999998</v>
      </c>
      <c r="I154" s="263"/>
      <c r="J154" s="259"/>
      <c r="K154" s="259"/>
      <c r="L154" s="264"/>
      <c r="M154" s="265"/>
      <c r="N154" s="266"/>
      <c r="O154" s="266"/>
      <c r="P154" s="266"/>
      <c r="Q154" s="266"/>
      <c r="R154" s="266"/>
      <c r="S154" s="266"/>
      <c r="T154" s="26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8" t="s">
        <v>181</v>
      </c>
      <c r="AU154" s="268" t="s">
        <v>91</v>
      </c>
      <c r="AV154" s="14" t="s">
        <v>91</v>
      </c>
      <c r="AW154" s="14" t="s">
        <v>38</v>
      </c>
      <c r="AX154" s="14" t="s">
        <v>82</v>
      </c>
      <c r="AY154" s="268" t="s">
        <v>162</v>
      </c>
    </row>
    <row r="155" s="14" customFormat="1">
      <c r="A155" s="14"/>
      <c r="B155" s="258"/>
      <c r="C155" s="259"/>
      <c r="D155" s="240" t="s">
        <v>181</v>
      </c>
      <c r="E155" s="260" t="s">
        <v>1</v>
      </c>
      <c r="F155" s="261" t="s">
        <v>1552</v>
      </c>
      <c r="G155" s="259"/>
      <c r="H155" s="262">
        <v>59.534999999999997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181</v>
      </c>
      <c r="AU155" s="268" t="s">
        <v>91</v>
      </c>
      <c r="AV155" s="14" t="s">
        <v>91</v>
      </c>
      <c r="AW155" s="14" t="s">
        <v>38</v>
      </c>
      <c r="AX155" s="14" t="s">
        <v>82</v>
      </c>
      <c r="AY155" s="268" t="s">
        <v>162</v>
      </c>
    </row>
    <row r="156" s="16" customFormat="1">
      <c r="A156" s="16"/>
      <c r="B156" s="290"/>
      <c r="C156" s="291"/>
      <c r="D156" s="240" t="s">
        <v>181</v>
      </c>
      <c r="E156" s="292" t="s">
        <v>1</v>
      </c>
      <c r="F156" s="293" t="s">
        <v>372</v>
      </c>
      <c r="G156" s="291"/>
      <c r="H156" s="294">
        <v>88.682000000000002</v>
      </c>
      <c r="I156" s="295"/>
      <c r="J156" s="291"/>
      <c r="K156" s="291"/>
      <c r="L156" s="296"/>
      <c r="M156" s="297"/>
      <c r="N156" s="298"/>
      <c r="O156" s="298"/>
      <c r="P156" s="298"/>
      <c r="Q156" s="298"/>
      <c r="R156" s="298"/>
      <c r="S156" s="298"/>
      <c r="T156" s="299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300" t="s">
        <v>181</v>
      </c>
      <c r="AU156" s="300" t="s">
        <v>91</v>
      </c>
      <c r="AV156" s="16" t="s">
        <v>187</v>
      </c>
      <c r="AW156" s="16" t="s">
        <v>38</v>
      </c>
      <c r="AX156" s="16" t="s">
        <v>82</v>
      </c>
      <c r="AY156" s="300" t="s">
        <v>162</v>
      </c>
    </row>
    <row r="157" s="13" customFormat="1">
      <c r="A157" s="13"/>
      <c r="B157" s="248"/>
      <c r="C157" s="249"/>
      <c r="D157" s="240" t="s">
        <v>181</v>
      </c>
      <c r="E157" s="250" t="s">
        <v>1</v>
      </c>
      <c r="F157" s="251" t="s">
        <v>1547</v>
      </c>
      <c r="G157" s="249"/>
      <c r="H157" s="250" t="s">
        <v>1</v>
      </c>
      <c r="I157" s="252"/>
      <c r="J157" s="249"/>
      <c r="K157" s="249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181</v>
      </c>
      <c r="AU157" s="257" t="s">
        <v>91</v>
      </c>
      <c r="AV157" s="13" t="s">
        <v>89</v>
      </c>
      <c r="AW157" s="13" t="s">
        <v>38</v>
      </c>
      <c r="AX157" s="13" t="s">
        <v>82</v>
      </c>
      <c r="AY157" s="257" t="s">
        <v>162</v>
      </c>
    </row>
    <row r="158" s="14" customFormat="1">
      <c r="A158" s="14"/>
      <c r="B158" s="258"/>
      <c r="C158" s="259"/>
      <c r="D158" s="240" t="s">
        <v>181</v>
      </c>
      <c r="E158" s="260" t="s">
        <v>1</v>
      </c>
      <c r="F158" s="261" t="s">
        <v>1553</v>
      </c>
      <c r="G158" s="259"/>
      <c r="H158" s="262">
        <v>9.4800000000000004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181</v>
      </c>
      <c r="AU158" s="268" t="s">
        <v>91</v>
      </c>
      <c r="AV158" s="14" t="s">
        <v>91</v>
      </c>
      <c r="AW158" s="14" t="s">
        <v>38</v>
      </c>
      <c r="AX158" s="14" t="s">
        <v>82</v>
      </c>
      <c r="AY158" s="268" t="s">
        <v>162</v>
      </c>
    </row>
    <row r="159" s="16" customFormat="1">
      <c r="A159" s="16"/>
      <c r="B159" s="290"/>
      <c r="C159" s="291"/>
      <c r="D159" s="240" t="s">
        <v>181</v>
      </c>
      <c r="E159" s="292" t="s">
        <v>1</v>
      </c>
      <c r="F159" s="293" t="s">
        <v>372</v>
      </c>
      <c r="G159" s="291"/>
      <c r="H159" s="294">
        <v>9.4800000000000004</v>
      </c>
      <c r="I159" s="295"/>
      <c r="J159" s="291"/>
      <c r="K159" s="291"/>
      <c r="L159" s="296"/>
      <c r="M159" s="297"/>
      <c r="N159" s="298"/>
      <c r="O159" s="298"/>
      <c r="P159" s="298"/>
      <c r="Q159" s="298"/>
      <c r="R159" s="298"/>
      <c r="S159" s="298"/>
      <c r="T159" s="299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300" t="s">
        <v>181</v>
      </c>
      <c r="AU159" s="300" t="s">
        <v>91</v>
      </c>
      <c r="AV159" s="16" t="s">
        <v>187</v>
      </c>
      <c r="AW159" s="16" t="s">
        <v>38</v>
      </c>
      <c r="AX159" s="16" t="s">
        <v>82</v>
      </c>
      <c r="AY159" s="300" t="s">
        <v>162</v>
      </c>
    </row>
    <row r="160" s="15" customFormat="1">
      <c r="A160" s="15"/>
      <c r="B160" s="269"/>
      <c r="C160" s="270"/>
      <c r="D160" s="240" t="s">
        <v>181</v>
      </c>
      <c r="E160" s="271" t="s">
        <v>1</v>
      </c>
      <c r="F160" s="272" t="s">
        <v>186</v>
      </c>
      <c r="G160" s="270"/>
      <c r="H160" s="273">
        <v>98.162000000000006</v>
      </c>
      <c r="I160" s="274"/>
      <c r="J160" s="270"/>
      <c r="K160" s="270"/>
      <c r="L160" s="275"/>
      <c r="M160" s="276"/>
      <c r="N160" s="277"/>
      <c r="O160" s="277"/>
      <c r="P160" s="277"/>
      <c r="Q160" s="277"/>
      <c r="R160" s="277"/>
      <c r="S160" s="277"/>
      <c r="T160" s="278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9" t="s">
        <v>181</v>
      </c>
      <c r="AU160" s="279" t="s">
        <v>91</v>
      </c>
      <c r="AV160" s="15" t="s">
        <v>168</v>
      </c>
      <c r="AW160" s="15" t="s">
        <v>38</v>
      </c>
      <c r="AX160" s="15" t="s">
        <v>89</v>
      </c>
      <c r="AY160" s="279" t="s">
        <v>162</v>
      </c>
    </row>
    <row r="161" s="2" customFormat="1" ht="24.15" customHeight="1">
      <c r="A161" s="39"/>
      <c r="B161" s="40"/>
      <c r="C161" s="227" t="s">
        <v>187</v>
      </c>
      <c r="D161" s="227" t="s">
        <v>164</v>
      </c>
      <c r="E161" s="228" t="s">
        <v>1404</v>
      </c>
      <c r="F161" s="229" t="s">
        <v>1405</v>
      </c>
      <c r="G161" s="230" t="s">
        <v>173</v>
      </c>
      <c r="H161" s="231">
        <v>135.5</v>
      </c>
      <c r="I161" s="232"/>
      <c r="J161" s="233">
        <f>ROUND(I161*H161,2)</f>
        <v>0</v>
      </c>
      <c r="K161" s="229" t="s">
        <v>174</v>
      </c>
      <c r="L161" s="45"/>
      <c r="M161" s="234" t="s">
        <v>1</v>
      </c>
      <c r="N161" s="235" t="s">
        <v>47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168</v>
      </c>
      <c r="AT161" s="238" t="s">
        <v>164</v>
      </c>
      <c r="AU161" s="238" t="s">
        <v>91</v>
      </c>
      <c r="AY161" s="18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89</v>
      </c>
      <c r="BK161" s="239">
        <f>ROUND(I161*H161,2)</f>
        <v>0</v>
      </c>
      <c r="BL161" s="18" t="s">
        <v>168</v>
      </c>
      <c r="BM161" s="238" t="s">
        <v>1554</v>
      </c>
    </row>
    <row r="162" s="2" customFormat="1">
      <c r="A162" s="39"/>
      <c r="B162" s="40"/>
      <c r="C162" s="41"/>
      <c r="D162" s="240" t="s">
        <v>170</v>
      </c>
      <c r="E162" s="41"/>
      <c r="F162" s="241" t="s">
        <v>1407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170</v>
      </c>
      <c r="AU162" s="18" t="s">
        <v>91</v>
      </c>
    </row>
    <row r="163" s="2" customFormat="1">
      <c r="A163" s="39"/>
      <c r="B163" s="40"/>
      <c r="C163" s="41"/>
      <c r="D163" s="245" t="s">
        <v>177</v>
      </c>
      <c r="E163" s="41"/>
      <c r="F163" s="246" t="s">
        <v>1408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177</v>
      </c>
      <c r="AU163" s="18" t="s">
        <v>91</v>
      </c>
    </row>
    <row r="164" s="13" customFormat="1">
      <c r="A164" s="13"/>
      <c r="B164" s="248"/>
      <c r="C164" s="249"/>
      <c r="D164" s="240" t="s">
        <v>181</v>
      </c>
      <c r="E164" s="250" t="s">
        <v>1</v>
      </c>
      <c r="F164" s="251" t="s">
        <v>1555</v>
      </c>
      <c r="G164" s="249"/>
      <c r="H164" s="250" t="s">
        <v>1</v>
      </c>
      <c r="I164" s="252"/>
      <c r="J164" s="249"/>
      <c r="K164" s="249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181</v>
      </c>
      <c r="AU164" s="257" t="s">
        <v>91</v>
      </c>
      <c r="AV164" s="13" t="s">
        <v>89</v>
      </c>
      <c r="AW164" s="13" t="s">
        <v>38</v>
      </c>
      <c r="AX164" s="13" t="s">
        <v>82</v>
      </c>
      <c r="AY164" s="257" t="s">
        <v>162</v>
      </c>
    </row>
    <row r="165" s="13" customFormat="1">
      <c r="A165" s="13"/>
      <c r="B165" s="248"/>
      <c r="C165" s="249"/>
      <c r="D165" s="240" t="s">
        <v>181</v>
      </c>
      <c r="E165" s="250" t="s">
        <v>1</v>
      </c>
      <c r="F165" s="251" t="s">
        <v>1544</v>
      </c>
      <c r="G165" s="249"/>
      <c r="H165" s="250" t="s">
        <v>1</v>
      </c>
      <c r="I165" s="252"/>
      <c r="J165" s="249"/>
      <c r="K165" s="249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181</v>
      </c>
      <c r="AU165" s="257" t="s">
        <v>91</v>
      </c>
      <c r="AV165" s="13" t="s">
        <v>89</v>
      </c>
      <c r="AW165" s="13" t="s">
        <v>38</v>
      </c>
      <c r="AX165" s="13" t="s">
        <v>82</v>
      </c>
      <c r="AY165" s="257" t="s">
        <v>162</v>
      </c>
    </row>
    <row r="166" s="14" customFormat="1">
      <c r="A166" s="14"/>
      <c r="B166" s="258"/>
      <c r="C166" s="259"/>
      <c r="D166" s="240" t="s">
        <v>181</v>
      </c>
      <c r="E166" s="260" t="s">
        <v>1</v>
      </c>
      <c r="F166" s="261" t="s">
        <v>1556</v>
      </c>
      <c r="G166" s="259"/>
      <c r="H166" s="262">
        <v>36.688000000000002</v>
      </c>
      <c r="I166" s="263"/>
      <c r="J166" s="259"/>
      <c r="K166" s="259"/>
      <c r="L166" s="264"/>
      <c r="M166" s="265"/>
      <c r="N166" s="266"/>
      <c r="O166" s="266"/>
      <c r="P166" s="266"/>
      <c r="Q166" s="266"/>
      <c r="R166" s="266"/>
      <c r="S166" s="266"/>
      <c r="T166" s="26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8" t="s">
        <v>181</v>
      </c>
      <c r="AU166" s="268" t="s">
        <v>91</v>
      </c>
      <c r="AV166" s="14" t="s">
        <v>91</v>
      </c>
      <c r="AW166" s="14" t="s">
        <v>38</v>
      </c>
      <c r="AX166" s="14" t="s">
        <v>82</v>
      </c>
      <c r="AY166" s="268" t="s">
        <v>162</v>
      </c>
    </row>
    <row r="167" s="14" customFormat="1">
      <c r="A167" s="14"/>
      <c r="B167" s="258"/>
      <c r="C167" s="259"/>
      <c r="D167" s="240" t="s">
        <v>181</v>
      </c>
      <c r="E167" s="260" t="s">
        <v>1</v>
      </c>
      <c r="F167" s="261" t="s">
        <v>1557</v>
      </c>
      <c r="G167" s="259"/>
      <c r="H167" s="262">
        <v>64.921000000000006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181</v>
      </c>
      <c r="AU167" s="268" t="s">
        <v>91</v>
      </c>
      <c r="AV167" s="14" t="s">
        <v>91</v>
      </c>
      <c r="AW167" s="14" t="s">
        <v>38</v>
      </c>
      <c r="AX167" s="14" t="s">
        <v>82</v>
      </c>
      <c r="AY167" s="268" t="s">
        <v>162</v>
      </c>
    </row>
    <row r="168" s="16" customFormat="1">
      <c r="A168" s="16"/>
      <c r="B168" s="290"/>
      <c r="C168" s="291"/>
      <c r="D168" s="240" t="s">
        <v>181</v>
      </c>
      <c r="E168" s="292" t="s">
        <v>1</v>
      </c>
      <c r="F168" s="293" t="s">
        <v>372</v>
      </c>
      <c r="G168" s="291"/>
      <c r="H168" s="294">
        <v>101.609</v>
      </c>
      <c r="I168" s="295"/>
      <c r="J168" s="291"/>
      <c r="K168" s="291"/>
      <c r="L168" s="296"/>
      <c r="M168" s="297"/>
      <c r="N168" s="298"/>
      <c r="O168" s="298"/>
      <c r="P168" s="298"/>
      <c r="Q168" s="298"/>
      <c r="R168" s="298"/>
      <c r="S168" s="298"/>
      <c r="T168" s="299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300" t="s">
        <v>181</v>
      </c>
      <c r="AU168" s="300" t="s">
        <v>91</v>
      </c>
      <c r="AV168" s="16" t="s">
        <v>187</v>
      </c>
      <c r="AW168" s="16" t="s">
        <v>38</v>
      </c>
      <c r="AX168" s="16" t="s">
        <v>82</v>
      </c>
      <c r="AY168" s="300" t="s">
        <v>162</v>
      </c>
    </row>
    <row r="169" s="13" customFormat="1">
      <c r="A169" s="13"/>
      <c r="B169" s="248"/>
      <c r="C169" s="249"/>
      <c r="D169" s="240" t="s">
        <v>181</v>
      </c>
      <c r="E169" s="250" t="s">
        <v>1</v>
      </c>
      <c r="F169" s="251" t="s">
        <v>1547</v>
      </c>
      <c r="G169" s="249"/>
      <c r="H169" s="250" t="s">
        <v>1</v>
      </c>
      <c r="I169" s="252"/>
      <c r="J169" s="249"/>
      <c r="K169" s="249"/>
      <c r="L169" s="253"/>
      <c r="M169" s="254"/>
      <c r="N169" s="255"/>
      <c r="O169" s="255"/>
      <c r="P169" s="255"/>
      <c r="Q169" s="255"/>
      <c r="R169" s="255"/>
      <c r="S169" s="255"/>
      <c r="T169" s="25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7" t="s">
        <v>181</v>
      </c>
      <c r="AU169" s="257" t="s">
        <v>91</v>
      </c>
      <c r="AV169" s="13" t="s">
        <v>89</v>
      </c>
      <c r="AW169" s="13" t="s">
        <v>38</v>
      </c>
      <c r="AX169" s="13" t="s">
        <v>82</v>
      </c>
      <c r="AY169" s="257" t="s">
        <v>162</v>
      </c>
    </row>
    <row r="170" s="14" customFormat="1">
      <c r="A170" s="14"/>
      <c r="B170" s="258"/>
      <c r="C170" s="259"/>
      <c r="D170" s="240" t="s">
        <v>181</v>
      </c>
      <c r="E170" s="260" t="s">
        <v>1</v>
      </c>
      <c r="F170" s="261" t="s">
        <v>1558</v>
      </c>
      <c r="G170" s="259"/>
      <c r="H170" s="262">
        <v>33.890999999999998</v>
      </c>
      <c r="I170" s="263"/>
      <c r="J170" s="259"/>
      <c r="K170" s="259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181</v>
      </c>
      <c r="AU170" s="268" t="s">
        <v>91</v>
      </c>
      <c r="AV170" s="14" t="s">
        <v>91</v>
      </c>
      <c r="AW170" s="14" t="s">
        <v>38</v>
      </c>
      <c r="AX170" s="14" t="s">
        <v>82</v>
      </c>
      <c r="AY170" s="268" t="s">
        <v>162</v>
      </c>
    </row>
    <row r="171" s="16" customFormat="1">
      <c r="A171" s="16"/>
      <c r="B171" s="290"/>
      <c r="C171" s="291"/>
      <c r="D171" s="240" t="s">
        <v>181</v>
      </c>
      <c r="E171" s="292" t="s">
        <v>1</v>
      </c>
      <c r="F171" s="293" t="s">
        <v>372</v>
      </c>
      <c r="G171" s="291"/>
      <c r="H171" s="294">
        <v>33.890999999999998</v>
      </c>
      <c r="I171" s="295"/>
      <c r="J171" s="291"/>
      <c r="K171" s="291"/>
      <c r="L171" s="296"/>
      <c r="M171" s="297"/>
      <c r="N171" s="298"/>
      <c r="O171" s="298"/>
      <c r="P171" s="298"/>
      <c r="Q171" s="298"/>
      <c r="R171" s="298"/>
      <c r="S171" s="298"/>
      <c r="T171" s="299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300" t="s">
        <v>181</v>
      </c>
      <c r="AU171" s="300" t="s">
        <v>91</v>
      </c>
      <c r="AV171" s="16" t="s">
        <v>187</v>
      </c>
      <c r="AW171" s="16" t="s">
        <v>38</v>
      </c>
      <c r="AX171" s="16" t="s">
        <v>82</v>
      </c>
      <c r="AY171" s="300" t="s">
        <v>162</v>
      </c>
    </row>
    <row r="172" s="15" customFormat="1">
      <c r="A172" s="15"/>
      <c r="B172" s="269"/>
      <c r="C172" s="270"/>
      <c r="D172" s="240" t="s">
        <v>181</v>
      </c>
      <c r="E172" s="271" t="s">
        <v>1</v>
      </c>
      <c r="F172" s="272" t="s">
        <v>186</v>
      </c>
      <c r="G172" s="270"/>
      <c r="H172" s="273">
        <v>135.5</v>
      </c>
      <c r="I172" s="274"/>
      <c r="J172" s="270"/>
      <c r="K172" s="270"/>
      <c r="L172" s="275"/>
      <c r="M172" s="276"/>
      <c r="N172" s="277"/>
      <c r="O172" s="277"/>
      <c r="P172" s="277"/>
      <c r="Q172" s="277"/>
      <c r="R172" s="277"/>
      <c r="S172" s="277"/>
      <c r="T172" s="27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9" t="s">
        <v>181</v>
      </c>
      <c r="AU172" s="279" t="s">
        <v>91</v>
      </c>
      <c r="AV172" s="15" t="s">
        <v>168</v>
      </c>
      <c r="AW172" s="15" t="s">
        <v>38</v>
      </c>
      <c r="AX172" s="15" t="s">
        <v>89</v>
      </c>
      <c r="AY172" s="279" t="s">
        <v>162</v>
      </c>
    </row>
    <row r="173" s="2" customFormat="1" ht="16.5" customHeight="1">
      <c r="A173" s="39"/>
      <c r="B173" s="40"/>
      <c r="C173" s="227" t="s">
        <v>168</v>
      </c>
      <c r="D173" s="227" t="s">
        <v>164</v>
      </c>
      <c r="E173" s="228" t="s">
        <v>1409</v>
      </c>
      <c r="F173" s="229" t="s">
        <v>1410</v>
      </c>
      <c r="G173" s="230" t="s">
        <v>263</v>
      </c>
      <c r="H173" s="231">
        <v>40</v>
      </c>
      <c r="I173" s="232"/>
      <c r="J173" s="233">
        <f>ROUND(I173*H173,2)</f>
        <v>0</v>
      </c>
      <c r="K173" s="229" t="s">
        <v>174</v>
      </c>
      <c r="L173" s="45"/>
      <c r="M173" s="234" t="s">
        <v>1</v>
      </c>
      <c r="N173" s="235" t="s">
        <v>47</v>
      </c>
      <c r="O173" s="92"/>
      <c r="P173" s="236">
        <f>O173*H173</f>
        <v>0</v>
      </c>
      <c r="Q173" s="236">
        <v>0.00013999999999999999</v>
      </c>
      <c r="R173" s="236">
        <f>Q173*H173</f>
        <v>0.0055999999999999991</v>
      </c>
      <c r="S173" s="236">
        <v>0</v>
      </c>
      <c r="T173" s="23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8" t="s">
        <v>168</v>
      </c>
      <c r="AT173" s="238" t="s">
        <v>164</v>
      </c>
      <c r="AU173" s="238" t="s">
        <v>91</v>
      </c>
      <c r="AY173" s="18" t="s">
        <v>162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8" t="s">
        <v>89</v>
      </c>
      <c r="BK173" s="239">
        <f>ROUND(I173*H173,2)</f>
        <v>0</v>
      </c>
      <c r="BL173" s="18" t="s">
        <v>168</v>
      </c>
      <c r="BM173" s="238" t="s">
        <v>1559</v>
      </c>
    </row>
    <row r="174" s="2" customFormat="1">
      <c r="A174" s="39"/>
      <c r="B174" s="40"/>
      <c r="C174" s="41"/>
      <c r="D174" s="240" t="s">
        <v>170</v>
      </c>
      <c r="E174" s="41"/>
      <c r="F174" s="241" t="s">
        <v>1412</v>
      </c>
      <c r="G174" s="41"/>
      <c r="H174" s="41"/>
      <c r="I174" s="242"/>
      <c r="J174" s="41"/>
      <c r="K174" s="41"/>
      <c r="L174" s="45"/>
      <c r="M174" s="243"/>
      <c r="N174" s="244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170</v>
      </c>
      <c r="AU174" s="18" t="s">
        <v>91</v>
      </c>
    </row>
    <row r="175" s="2" customFormat="1">
      <c r="A175" s="39"/>
      <c r="B175" s="40"/>
      <c r="C175" s="41"/>
      <c r="D175" s="245" t="s">
        <v>177</v>
      </c>
      <c r="E175" s="41"/>
      <c r="F175" s="246" t="s">
        <v>1413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177</v>
      </c>
      <c r="AU175" s="18" t="s">
        <v>91</v>
      </c>
    </row>
    <row r="176" s="13" customFormat="1">
      <c r="A176" s="13"/>
      <c r="B176" s="248"/>
      <c r="C176" s="249"/>
      <c r="D176" s="240" t="s">
        <v>181</v>
      </c>
      <c r="E176" s="250" t="s">
        <v>1</v>
      </c>
      <c r="F176" s="251" t="s">
        <v>1560</v>
      </c>
      <c r="G176" s="249"/>
      <c r="H176" s="250" t="s">
        <v>1</v>
      </c>
      <c r="I176" s="252"/>
      <c r="J176" s="249"/>
      <c r="K176" s="249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181</v>
      </c>
      <c r="AU176" s="257" t="s">
        <v>91</v>
      </c>
      <c r="AV176" s="13" t="s">
        <v>89</v>
      </c>
      <c r="AW176" s="13" t="s">
        <v>38</v>
      </c>
      <c r="AX176" s="13" t="s">
        <v>82</v>
      </c>
      <c r="AY176" s="257" t="s">
        <v>162</v>
      </c>
    </row>
    <row r="177" s="14" customFormat="1">
      <c r="A177" s="14"/>
      <c r="B177" s="258"/>
      <c r="C177" s="259"/>
      <c r="D177" s="240" t="s">
        <v>181</v>
      </c>
      <c r="E177" s="260" t="s">
        <v>1</v>
      </c>
      <c r="F177" s="261" t="s">
        <v>1561</v>
      </c>
      <c r="G177" s="259"/>
      <c r="H177" s="262">
        <v>20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8" t="s">
        <v>181</v>
      </c>
      <c r="AU177" s="268" t="s">
        <v>91</v>
      </c>
      <c r="AV177" s="14" t="s">
        <v>91</v>
      </c>
      <c r="AW177" s="14" t="s">
        <v>38</v>
      </c>
      <c r="AX177" s="14" t="s">
        <v>82</v>
      </c>
      <c r="AY177" s="268" t="s">
        <v>162</v>
      </c>
    </row>
    <row r="178" s="14" customFormat="1">
      <c r="A178" s="14"/>
      <c r="B178" s="258"/>
      <c r="C178" s="259"/>
      <c r="D178" s="240" t="s">
        <v>181</v>
      </c>
      <c r="E178" s="260" t="s">
        <v>1</v>
      </c>
      <c r="F178" s="261" t="s">
        <v>1562</v>
      </c>
      <c r="G178" s="259"/>
      <c r="H178" s="262">
        <v>20</v>
      </c>
      <c r="I178" s="263"/>
      <c r="J178" s="259"/>
      <c r="K178" s="259"/>
      <c r="L178" s="264"/>
      <c r="M178" s="265"/>
      <c r="N178" s="266"/>
      <c r="O178" s="266"/>
      <c r="P178" s="266"/>
      <c r="Q178" s="266"/>
      <c r="R178" s="266"/>
      <c r="S178" s="266"/>
      <c r="T178" s="26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8" t="s">
        <v>181</v>
      </c>
      <c r="AU178" s="268" t="s">
        <v>91</v>
      </c>
      <c r="AV178" s="14" t="s">
        <v>91</v>
      </c>
      <c r="AW178" s="14" t="s">
        <v>38</v>
      </c>
      <c r="AX178" s="14" t="s">
        <v>82</v>
      </c>
      <c r="AY178" s="268" t="s">
        <v>162</v>
      </c>
    </row>
    <row r="179" s="15" customFormat="1">
      <c r="A179" s="15"/>
      <c r="B179" s="269"/>
      <c r="C179" s="270"/>
      <c r="D179" s="240" t="s">
        <v>181</v>
      </c>
      <c r="E179" s="271" t="s">
        <v>1</v>
      </c>
      <c r="F179" s="272" t="s">
        <v>186</v>
      </c>
      <c r="G179" s="270"/>
      <c r="H179" s="273">
        <v>40</v>
      </c>
      <c r="I179" s="274"/>
      <c r="J179" s="270"/>
      <c r="K179" s="270"/>
      <c r="L179" s="275"/>
      <c r="M179" s="276"/>
      <c r="N179" s="277"/>
      <c r="O179" s="277"/>
      <c r="P179" s="277"/>
      <c r="Q179" s="277"/>
      <c r="R179" s="277"/>
      <c r="S179" s="277"/>
      <c r="T179" s="27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9" t="s">
        <v>181</v>
      </c>
      <c r="AU179" s="279" t="s">
        <v>91</v>
      </c>
      <c r="AV179" s="15" t="s">
        <v>168</v>
      </c>
      <c r="AW179" s="15" t="s">
        <v>38</v>
      </c>
      <c r="AX179" s="15" t="s">
        <v>89</v>
      </c>
      <c r="AY179" s="279" t="s">
        <v>162</v>
      </c>
    </row>
    <row r="180" s="2" customFormat="1" ht="16.5" customHeight="1">
      <c r="A180" s="39"/>
      <c r="B180" s="40"/>
      <c r="C180" s="280" t="s">
        <v>209</v>
      </c>
      <c r="D180" s="280" t="s">
        <v>210</v>
      </c>
      <c r="E180" s="281" t="s">
        <v>1414</v>
      </c>
      <c r="F180" s="282" t="s">
        <v>1415</v>
      </c>
      <c r="G180" s="283" t="s">
        <v>263</v>
      </c>
      <c r="H180" s="284">
        <v>47.380000000000003</v>
      </c>
      <c r="I180" s="285"/>
      <c r="J180" s="286">
        <f>ROUND(I180*H180,2)</f>
        <v>0</v>
      </c>
      <c r="K180" s="282" t="s">
        <v>174</v>
      </c>
      <c r="L180" s="287"/>
      <c r="M180" s="288" t="s">
        <v>1</v>
      </c>
      <c r="N180" s="289" t="s">
        <v>47</v>
      </c>
      <c r="O180" s="92"/>
      <c r="P180" s="236">
        <f>O180*H180</f>
        <v>0</v>
      </c>
      <c r="Q180" s="236">
        <v>0.00025000000000000001</v>
      </c>
      <c r="R180" s="236">
        <f>Q180*H180</f>
        <v>0.011845000000000001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214</v>
      </c>
      <c r="AT180" s="238" t="s">
        <v>210</v>
      </c>
      <c r="AU180" s="238" t="s">
        <v>91</v>
      </c>
      <c r="AY180" s="18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89</v>
      </c>
      <c r="BK180" s="239">
        <f>ROUND(I180*H180,2)</f>
        <v>0</v>
      </c>
      <c r="BL180" s="18" t="s">
        <v>168</v>
      </c>
      <c r="BM180" s="238" t="s">
        <v>1563</v>
      </c>
    </row>
    <row r="181" s="2" customFormat="1">
      <c r="A181" s="39"/>
      <c r="B181" s="40"/>
      <c r="C181" s="41"/>
      <c r="D181" s="240" t="s">
        <v>170</v>
      </c>
      <c r="E181" s="41"/>
      <c r="F181" s="241" t="s">
        <v>1415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170</v>
      </c>
      <c r="AU181" s="18" t="s">
        <v>91</v>
      </c>
    </row>
    <row r="182" s="14" customFormat="1">
      <c r="A182" s="14"/>
      <c r="B182" s="258"/>
      <c r="C182" s="259"/>
      <c r="D182" s="240" t="s">
        <v>181</v>
      </c>
      <c r="E182" s="259"/>
      <c r="F182" s="261" t="s">
        <v>1564</v>
      </c>
      <c r="G182" s="259"/>
      <c r="H182" s="262">
        <v>47.380000000000003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181</v>
      </c>
      <c r="AU182" s="268" t="s">
        <v>91</v>
      </c>
      <c r="AV182" s="14" t="s">
        <v>91</v>
      </c>
      <c r="AW182" s="14" t="s">
        <v>4</v>
      </c>
      <c r="AX182" s="14" t="s">
        <v>89</v>
      </c>
      <c r="AY182" s="268" t="s">
        <v>162</v>
      </c>
    </row>
    <row r="183" s="2" customFormat="1" ht="21.75" customHeight="1">
      <c r="A183" s="39"/>
      <c r="B183" s="40"/>
      <c r="C183" s="227" t="s">
        <v>216</v>
      </c>
      <c r="D183" s="227" t="s">
        <v>164</v>
      </c>
      <c r="E183" s="228" t="s">
        <v>1417</v>
      </c>
      <c r="F183" s="229" t="s">
        <v>1418</v>
      </c>
      <c r="G183" s="230" t="s">
        <v>247</v>
      </c>
      <c r="H183" s="231">
        <v>18</v>
      </c>
      <c r="I183" s="232"/>
      <c r="J183" s="233">
        <f>ROUND(I183*H183,2)</f>
        <v>0</v>
      </c>
      <c r="K183" s="229" t="s">
        <v>174</v>
      </c>
      <c r="L183" s="45"/>
      <c r="M183" s="234" t="s">
        <v>1</v>
      </c>
      <c r="N183" s="235" t="s">
        <v>47</v>
      </c>
      <c r="O183" s="92"/>
      <c r="P183" s="236">
        <f>O183*H183</f>
        <v>0</v>
      </c>
      <c r="Q183" s="236">
        <v>0.00020000000000000001</v>
      </c>
      <c r="R183" s="236">
        <f>Q183*H183</f>
        <v>0.0036000000000000003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168</v>
      </c>
      <c r="AT183" s="238" t="s">
        <v>164</v>
      </c>
      <c r="AU183" s="238" t="s">
        <v>91</v>
      </c>
      <c r="AY183" s="18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89</v>
      </c>
      <c r="BK183" s="239">
        <f>ROUND(I183*H183,2)</f>
        <v>0</v>
      </c>
      <c r="BL183" s="18" t="s">
        <v>168</v>
      </c>
      <c r="BM183" s="238" t="s">
        <v>1565</v>
      </c>
    </row>
    <row r="184" s="2" customFormat="1">
      <c r="A184" s="39"/>
      <c r="B184" s="40"/>
      <c r="C184" s="41"/>
      <c r="D184" s="240" t="s">
        <v>170</v>
      </c>
      <c r="E184" s="41"/>
      <c r="F184" s="241" t="s">
        <v>1420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170</v>
      </c>
      <c r="AU184" s="18" t="s">
        <v>91</v>
      </c>
    </row>
    <row r="185" s="2" customFormat="1">
      <c r="A185" s="39"/>
      <c r="B185" s="40"/>
      <c r="C185" s="41"/>
      <c r="D185" s="245" t="s">
        <v>177</v>
      </c>
      <c r="E185" s="41"/>
      <c r="F185" s="246" t="s">
        <v>1421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177</v>
      </c>
      <c r="AU185" s="18" t="s">
        <v>91</v>
      </c>
    </row>
    <row r="186" s="13" customFormat="1">
      <c r="A186" s="13"/>
      <c r="B186" s="248"/>
      <c r="C186" s="249"/>
      <c r="D186" s="240" t="s">
        <v>181</v>
      </c>
      <c r="E186" s="250" t="s">
        <v>1</v>
      </c>
      <c r="F186" s="251" t="s">
        <v>1566</v>
      </c>
      <c r="G186" s="249"/>
      <c r="H186" s="250" t="s">
        <v>1</v>
      </c>
      <c r="I186" s="252"/>
      <c r="J186" s="249"/>
      <c r="K186" s="249"/>
      <c r="L186" s="253"/>
      <c r="M186" s="254"/>
      <c r="N186" s="255"/>
      <c r="O186" s="255"/>
      <c r="P186" s="255"/>
      <c r="Q186" s="255"/>
      <c r="R186" s="255"/>
      <c r="S186" s="255"/>
      <c r="T186" s="25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7" t="s">
        <v>181</v>
      </c>
      <c r="AU186" s="257" t="s">
        <v>91</v>
      </c>
      <c r="AV186" s="13" t="s">
        <v>89</v>
      </c>
      <c r="AW186" s="13" t="s">
        <v>38</v>
      </c>
      <c r="AX186" s="13" t="s">
        <v>82</v>
      </c>
      <c r="AY186" s="257" t="s">
        <v>162</v>
      </c>
    </row>
    <row r="187" s="14" customFormat="1">
      <c r="A187" s="14"/>
      <c r="B187" s="258"/>
      <c r="C187" s="259"/>
      <c r="D187" s="240" t="s">
        <v>181</v>
      </c>
      <c r="E187" s="260" t="s">
        <v>1</v>
      </c>
      <c r="F187" s="261" t="s">
        <v>1567</v>
      </c>
      <c r="G187" s="259"/>
      <c r="H187" s="262">
        <v>14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181</v>
      </c>
      <c r="AU187" s="268" t="s">
        <v>91</v>
      </c>
      <c r="AV187" s="14" t="s">
        <v>91</v>
      </c>
      <c r="AW187" s="14" t="s">
        <v>38</v>
      </c>
      <c r="AX187" s="14" t="s">
        <v>82</v>
      </c>
      <c r="AY187" s="268" t="s">
        <v>162</v>
      </c>
    </row>
    <row r="188" s="14" customFormat="1">
      <c r="A188" s="14"/>
      <c r="B188" s="258"/>
      <c r="C188" s="259"/>
      <c r="D188" s="240" t="s">
        <v>181</v>
      </c>
      <c r="E188" s="260" t="s">
        <v>1</v>
      </c>
      <c r="F188" s="261" t="s">
        <v>1568</v>
      </c>
      <c r="G188" s="259"/>
      <c r="H188" s="262">
        <v>4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181</v>
      </c>
      <c r="AU188" s="268" t="s">
        <v>91</v>
      </c>
      <c r="AV188" s="14" t="s">
        <v>91</v>
      </c>
      <c r="AW188" s="14" t="s">
        <v>38</v>
      </c>
      <c r="AX188" s="14" t="s">
        <v>82</v>
      </c>
      <c r="AY188" s="268" t="s">
        <v>162</v>
      </c>
    </row>
    <row r="189" s="15" customFormat="1">
      <c r="A189" s="15"/>
      <c r="B189" s="269"/>
      <c r="C189" s="270"/>
      <c r="D189" s="240" t="s">
        <v>181</v>
      </c>
      <c r="E189" s="271" t="s">
        <v>1</v>
      </c>
      <c r="F189" s="272" t="s">
        <v>186</v>
      </c>
      <c r="G189" s="270"/>
      <c r="H189" s="273">
        <v>18</v>
      </c>
      <c r="I189" s="274"/>
      <c r="J189" s="270"/>
      <c r="K189" s="270"/>
      <c r="L189" s="275"/>
      <c r="M189" s="276"/>
      <c r="N189" s="277"/>
      <c r="O189" s="277"/>
      <c r="P189" s="277"/>
      <c r="Q189" s="277"/>
      <c r="R189" s="277"/>
      <c r="S189" s="277"/>
      <c r="T189" s="27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9" t="s">
        <v>181</v>
      </c>
      <c r="AU189" s="279" t="s">
        <v>91</v>
      </c>
      <c r="AV189" s="15" t="s">
        <v>168</v>
      </c>
      <c r="AW189" s="15" t="s">
        <v>38</v>
      </c>
      <c r="AX189" s="15" t="s">
        <v>89</v>
      </c>
      <c r="AY189" s="279" t="s">
        <v>162</v>
      </c>
    </row>
    <row r="190" s="2" customFormat="1" ht="24.15" customHeight="1">
      <c r="A190" s="39"/>
      <c r="B190" s="40"/>
      <c r="C190" s="227" t="s">
        <v>225</v>
      </c>
      <c r="D190" s="227" t="s">
        <v>164</v>
      </c>
      <c r="E190" s="228" t="s">
        <v>1422</v>
      </c>
      <c r="F190" s="229" t="s">
        <v>1423</v>
      </c>
      <c r="G190" s="230" t="s">
        <v>213</v>
      </c>
      <c r="H190" s="231">
        <v>18</v>
      </c>
      <c r="I190" s="232"/>
      <c r="J190" s="233">
        <f>ROUND(I190*H190,2)</f>
        <v>0</v>
      </c>
      <c r="K190" s="229" t="s">
        <v>174</v>
      </c>
      <c r="L190" s="45"/>
      <c r="M190" s="234" t="s">
        <v>1</v>
      </c>
      <c r="N190" s="235" t="s">
        <v>47</v>
      </c>
      <c r="O190" s="92"/>
      <c r="P190" s="236">
        <f>O190*H190</f>
        <v>0</v>
      </c>
      <c r="Q190" s="236">
        <v>0.021180000000000001</v>
      </c>
      <c r="R190" s="236">
        <f>Q190*H190</f>
        <v>0.38124000000000002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168</v>
      </c>
      <c r="AT190" s="238" t="s">
        <v>164</v>
      </c>
      <c r="AU190" s="238" t="s">
        <v>91</v>
      </c>
      <c r="AY190" s="18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89</v>
      </c>
      <c r="BK190" s="239">
        <f>ROUND(I190*H190,2)</f>
        <v>0</v>
      </c>
      <c r="BL190" s="18" t="s">
        <v>168</v>
      </c>
      <c r="BM190" s="238" t="s">
        <v>1569</v>
      </c>
    </row>
    <row r="191" s="2" customFormat="1">
      <c r="A191" s="39"/>
      <c r="B191" s="40"/>
      <c r="C191" s="41"/>
      <c r="D191" s="240" t="s">
        <v>170</v>
      </c>
      <c r="E191" s="41"/>
      <c r="F191" s="241" t="s">
        <v>1425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170</v>
      </c>
      <c r="AU191" s="18" t="s">
        <v>91</v>
      </c>
    </row>
    <row r="192" s="2" customFormat="1">
      <c r="A192" s="39"/>
      <c r="B192" s="40"/>
      <c r="C192" s="41"/>
      <c r="D192" s="245" t="s">
        <v>177</v>
      </c>
      <c r="E192" s="41"/>
      <c r="F192" s="246" t="s">
        <v>1426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177</v>
      </c>
      <c r="AU192" s="18" t="s">
        <v>91</v>
      </c>
    </row>
    <row r="193" s="2" customFormat="1">
      <c r="A193" s="39"/>
      <c r="B193" s="40"/>
      <c r="C193" s="41"/>
      <c r="D193" s="240" t="s">
        <v>179</v>
      </c>
      <c r="E193" s="41"/>
      <c r="F193" s="247" t="s">
        <v>1427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179</v>
      </c>
      <c r="AU193" s="18" t="s">
        <v>91</v>
      </c>
    </row>
    <row r="194" s="13" customFormat="1">
      <c r="A194" s="13"/>
      <c r="B194" s="248"/>
      <c r="C194" s="249"/>
      <c r="D194" s="240" t="s">
        <v>181</v>
      </c>
      <c r="E194" s="250" t="s">
        <v>1</v>
      </c>
      <c r="F194" s="251" t="s">
        <v>1566</v>
      </c>
      <c r="G194" s="249"/>
      <c r="H194" s="250" t="s">
        <v>1</v>
      </c>
      <c r="I194" s="252"/>
      <c r="J194" s="249"/>
      <c r="K194" s="249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181</v>
      </c>
      <c r="AU194" s="257" t="s">
        <v>91</v>
      </c>
      <c r="AV194" s="13" t="s">
        <v>89</v>
      </c>
      <c r="AW194" s="13" t="s">
        <v>38</v>
      </c>
      <c r="AX194" s="13" t="s">
        <v>82</v>
      </c>
      <c r="AY194" s="257" t="s">
        <v>162</v>
      </c>
    </row>
    <row r="195" s="14" customFormat="1">
      <c r="A195" s="14"/>
      <c r="B195" s="258"/>
      <c r="C195" s="259"/>
      <c r="D195" s="240" t="s">
        <v>181</v>
      </c>
      <c r="E195" s="260" t="s">
        <v>1</v>
      </c>
      <c r="F195" s="261" t="s">
        <v>1570</v>
      </c>
      <c r="G195" s="259"/>
      <c r="H195" s="262">
        <v>14</v>
      </c>
      <c r="I195" s="263"/>
      <c r="J195" s="259"/>
      <c r="K195" s="259"/>
      <c r="L195" s="264"/>
      <c r="M195" s="265"/>
      <c r="N195" s="266"/>
      <c r="O195" s="266"/>
      <c r="P195" s="266"/>
      <c r="Q195" s="266"/>
      <c r="R195" s="266"/>
      <c r="S195" s="266"/>
      <c r="T195" s="26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8" t="s">
        <v>181</v>
      </c>
      <c r="AU195" s="268" t="s">
        <v>91</v>
      </c>
      <c r="AV195" s="14" t="s">
        <v>91</v>
      </c>
      <c r="AW195" s="14" t="s">
        <v>38</v>
      </c>
      <c r="AX195" s="14" t="s">
        <v>82</v>
      </c>
      <c r="AY195" s="268" t="s">
        <v>162</v>
      </c>
    </row>
    <row r="196" s="14" customFormat="1">
      <c r="A196" s="14"/>
      <c r="B196" s="258"/>
      <c r="C196" s="259"/>
      <c r="D196" s="240" t="s">
        <v>181</v>
      </c>
      <c r="E196" s="260" t="s">
        <v>1</v>
      </c>
      <c r="F196" s="261" t="s">
        <v>1571</v>
      </c>
      <c r="G196" s="259"/>
      <c r="H196" s="262">
        <v>4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181</v>
      </c>
      <c r="AU196" s="268" t="s">
        <v>91</v>
      </c>
      <c r="AV196" s="14" t="s">
        <v>91</v>
      </c>
      <c r="AW196" s="14" t="s">
        <v>38</v>
      </c>
      <c r="AX196" s="14" t="s">
        <v>82</v>
      </c>
      <c r="AY196" s="268" t="s">
        <v>162</v>
      </c>
    </row>
    <row r="197" s="15" customFormat="1">
      <c r="A197" s="15"/>
      <c r="B197" s="269"/>
      <c r="C197" s="270"/>
      <c r="D197" s="240" t="s">
        <v>181</v>
      </c>
      <c r="E197" s="271" t="s">
        <v>1</v>
      </c>
      <c r="F197" s="272" t="s">
        <v>186</v>
      </c>
      <c r="G197" s="270"/>
      <c r="H197" s="273">
        <v>18</v>
      </c>
      <c r="I197" s="274"/>
      <c r="J197" s="270"/>
      <c r="K197" s="270"/>
      <c r="L197" s="275"/>
      <c r="M197" s="276"/>
      <c r="N197" s="277"/>
      <c r="O197" s="277"/>
      <c r="P197" s="277"/>
      <c r="Q197" s="277"/>
      <c r="R197" s="277"/>
      <c r="S197" s="277"/>
      <c r="T197" s="27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9" t="s">
        <v>181</v>
      </c>
      <c r="AU197" s="279" t="s">
        <v>91</v>
      </c>
      <c r="AV197" s="15" t="s">
        <v>168</v>
      </c>
      <c r="AW197" s="15" t="s">
        <v>38</v>
      </c>
      <c r="AX197" s="15" t="s">
        <v>89</v>
      </c>
      <c r="AY197" s="279" t="s">
        <v>162</v>
      </c>
    </row>
    <row r="198" s="2" customFormat="1" ht="16.5" customHeight="1">
      <c r="A198" s="39"/>
      <c r="B198" s="40"/>
      <c r="C198" s="227" t="s">
        <v>214</v>
      </c>
      <c r="D198" s="227" t="s">
        <v>164</v>
      </c>
      <c r="E198" s="228" t="s">
        <v>1572</v>
      </c>
      <c r="F198" s="229" t="s">
        <v>1573</v>
      </c>
      <c r="G198" s="230" t="s">
        <v>213</v>
      </c>
      <c r="H198" s="231">
        <v>3</v>
      </c>
      <c r="I198" s="232"/>
      <c r="J198" s="233">
        <f>ROUND(I198*H198,2)</f>
        <v>0</v>
      </c>
      <c r="K198" s="229" t="s">
        <v>174</v>
      </c>
      <c r="L198" s="45"/>
      <c r="M198" s="234" t="s">
        <v>1</v>
      </c>
      <c r="N198" s="235" t="s">
        <v>47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168</v>
      </c>
      <c r="AT198" s="238" t="s">
        <v>164</v>
      </c>
      <c r="AU198" s="238" t="s">
        <v>91</v>
      </c>
      <c r="AY198" s="18" t="s">
        <v>162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89</v>
      </c>
      <c r="BK198" s="239">
        <f>ROUND(I198*H198,2)</f>
        <v>0</v>
      </c>
      <c r="BL198" s="18" t="s">
        <v>168</v>
      </c>
      <c r="BM198" s="238" t="s">
        <v>1574</v>
      </c>
    </row>
    <row r="199" s="2" customFormat="1">
      <c r="A199" s="39"/>
      <c r="B199" s="40"/>
      <c r="C199" s="41"/>
      <c r="D199" s="240" t="s">
        <v>170</v>
      </c>
      <c r="E199" s="41"/>
      <c r="F199" s="241" t="s">
        <v>1575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170</v>
      </c>
      <c r="AU199" s="18" t="s">
        <v>91</v>
      </c>
    </row>
    <row r="200" s="2" customFormat="1">
      <c r="A200" s="39"/>
      <c r="B200" s="40"/>
      <c r="C200" s="41"/>
      <c r="D200" s="245" t="s">
        <v>177</v>
      </c>
      <c r="E200" s="41"/>
      <c r="F200" s="246" t="s">
        <v>1576</v>
      </c>
      <c r="G200" s="41"/>
      <c r="H200" s="41"/>
      <c r="I200" s="242"/>
      <c r="J200" s="41"/>
      <c r="K200" s="41"/>
      <c r="L200" s="45"/>
      <c r="M200" s="243"/>
      <c r="N200" s="244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177</v>
      </c>
      <c r="AU200" s="18" t="s">
        <v>91</v>
      </c>
    </row>
    <row r="201" s="2" customFormat="1" ht="16.5" customHeight="1">
      <c r="A201" s="39"/>
      <c r="B201" s="40"/>
      <c r="C201" s="227" t="s">
        <v>237</v>
      </c>
      <c r="D201" s="227" t="s">
        <v>164</v>
      </c>
      <c r="E201" s="228" t="s">
        <v>1428</v>
      </c>
      <c r="F201" s="229" t="s">
        <v>1429</v>
      </c>
      <c r="G201" s="230" t="s">
        <v>263</v>
      </c>
      <c r="H201" s="231">
        <v>18</v>
      </c>
      <c r="I201" s="232"/>
      <c r="J201" s="233">
        <f>ROUND(I201*H201,2)</f>
        <v>0</v>
      </c>
      <c r="K201" s="229" t="s">
        <v>174</v>
      </c>
      <c r="L201" s="45"/>
      <c r="M201" s="234" t="s">
        <v>1</v>
      </c>
      <c r="N201" s="235" t="s">
        <v>47</v>
      </c>
      <c r="O201" s="92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168</v>
      </c>
      <c r="AT201" s="238" t="s">
        <v>164</v>
      </c>
      <c r="AU201" s="238" t="s">
        <v>91</v>
      </c>
      <c r="AY201" s="18" t="s">
        <v>162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89</v>
      </c>
      <c r="BK201" s="239">
        <f>ROUND(I201*H201,2)</f>
        <v>0</v>
      </c>
      <c r="BL201" s="18" t="s">
        <v>168</v>
      </c>
      <c r="BM201" s="238" t="s">
        <v>1577</v>
      </c>
    </row>
    <row r="202" s="2" customFormat="1">
      <c r="A202" s="39"/>
      <c r="B202" s="40"/>
      <c r="C202" s="41"/>
      <c r="D202" s="240" t="s">
        <v>170</v>
      </c>
      <c r="E202" s="41"/>
      <c r="F202" s="241" t="s">
        <v>1431</v>
      </c>
      <c r="G202" s="41"/>
      <c r="H202" s="41"/>
      <c r="I202" s="242"/>
      <c r="J202" s="41"/>
      <c r="K202" s="41"/>
      <c r="L202" s="45"/>
      <c r="M202" s="243"/>
      <c r="N202" s="24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170</v>
      </c>
      <c r="AU202" s="18" t="s">
        <v>91</v>
      </c>
    </row>
    <row r="203" s="2" customFormat="1">
      <c r="A203" s="39"/>
      <c r="B203" s="40"/>
      <c r="C203" s="41"/>
      <c r="D203" s="245" t="s">
        <v>177</v>
      </c>
      <c r="E203" s="41"/>
      <c r="F203" s="246" t="s">
        <v>1432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177</v>
      </c>
      <c r="AU203" s="18" t="s">
        <v>91</v>
      </c>
    </row>
    <row r="204" s="13" customFormat="1">
      <c r="A204" s="13"/>
      <c r="B204" s="248"/>
      <c r="C204" s="249"/>
      <c r="D204" s="240" t="s">
        <v>181</v>
      </c>
      <c r="E204" s="250" t="s">
        <v>1</v>
      </c>
      <c r="F204" s="251" t="s">
        <v>1566</v>
      </c>
      <c r="G204" s="249"/>
      <c r="H204" s="250" t="s">
        <v>1</v>
      </c>
      <c r="I204" s="252"/>
      <c r="J204" s="249"/>
      <c r="K204" s="249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181</v>
      </c>
      <c r="AU204" s="257" t="s">
        <v>91</v>
      </c>
      <c r="AV204" s="13" t="s">
        <v>89</v>
      </c>
      <c r="AW204" s="13" t="s">
        <v>38</v>
      </c>
      <c r="AX204" s="13" t="s">
        <v>82</v>
      </c>
      <c r="AY204" s="257" t="s">
        <v>162</v>
      </c>
    </row>
    <row r="205" s="14" customFormat="1">
      <c r="A205" s="14"/>
      <c r="B205" s="258"/>
      <c r="C205" s="259"/>
      <c r="D205" s="240" t="s">
        <v>181</v>
      </c>
      <c r="E205" s="260" t="s">
        <v>1</v>
      </c>
      <c r="F205" s="261" t="s">
        <v>1570</v>
      </c>
      <c r="G205" s="259"/>
      <c r="H205" s="262">
        <v>14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181</v>
      </c>
      <c r="AU205" s="268" t="s">
        <v>91</v>
      </c>
      <c r="AV205" s="14" t="s">
        <v>91</v>
      </c>
      <c r="AW205" s="14" t="s">
        <v>38</v>
      </c>
      <c r="AX205" s="14" t="s">
        <v>82</v>
      </c>
      <c r="AY205" s="268" t="s">
        <v>162</v>
      </c>
    </row>
    <row r="206" s="14" customFormat="1">
      <c r="A206" s="14"/>
      <c r="B206" s="258"/>
      <c r="C206" s="259"/>
      <c r="D206" s="240" t="s">
        <v>181</v>
      </c>
      <c r="E206" s="260" t="s">
        <v>1</v>
      </c>
      <c r="F206" s="261" t="s">
        <v>1571</v>
      </c>
      <c r="G206" s="259"/>
      <c r="H206" s="262">
        <v>4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181</v>
      </c>
      <c r="AU206" s="268" t="s">
        <v>91</v>
      </c>
      <c r="AV206" s="14" t="s">
        <v>91</v>
      </c>
      <c r="AW206" s="14" t="s">
        <v>38</v>
      </c>
      <c r="AX206" s="14" t="s">
        <v>82</v>
      </c>
      <c r="AY206" s="268" t="s">
        <v>162</v>
      </c>
    </row>
    <row r="207" s="15" customFormat="1">
      <c r="A207" s="15"/>
      <c r="B207" s="269"/>
      <c r="C207" s="270"/>
      <c r="D207" s="240" t="s">
        <v>181</v>
      </c>
      <c r="E207" s="271" t="s">
        <v>1</v>
      </c>
      <c r="F207" s="272" t="s">
        <v>186</v>
      </c>
      <c r="G207" s="270"/>
      <c r="H207" s="273">
        <v>18</v>
      </c>
      <c r="I207" s="274"/>
      <c r="J207" s="270"/>
      <c r="K207" s="270"/>
      <c r="L207" s="275"/>
      <c r="M207" s="276"/>
      <c r="N207" s="277"/>
      <c r="O207" s="277"/>
      <c r="P207" s="277"/>
      <c r="Q207" s="277"/>
      <c r="R207" s="277"/>
      <c r="S207" s="277"/>
      <c r="T207" s="278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9" t="s">
        <v>181</v>
      </c>
      <c r="AU207" s="279" t="s">
        <v>91</v>
      </c>
      <c r="AV207" s="15" t="s">
        <v>168</v>
      </c>
      <c r="AW207" s="15" t="s">
        <v>38</v>
      </c>
      <c r="AX207" s="15" t="s">
        <v>89</v>
      </c>
      <c r="AY207" s="279" t="s">
        <v>162</v>
      </c>
    </row>
    <row r="208" s="2" customFormat="1" ht="16.5" customHeight="1">
      <c r="A208" s="39"/>
      <c r="B208" s="40"/>
      <c r="C208" s="280" t="s">
        <v>244</v>
      </c>
      <c r="D208" s="280" t="s">
        <v>210</v>
      </c>
      <c r="E208" s="281" t="s">
        <v>1433</v>
      </c>
      <c r="F208" s="282" t="s">
        <v>1434</v>
      </c>
      <c r="G208" s="283" t="s">
        <v>263</v>
      </c>
      <c r="H208" s="284">
        <v>21.600000000000001</v>
      </c>
      <c r="I208" s="285"/>
      <c r="J208" s="286">
        <f>ROUND(I208*H208,2)</f>
        <v>0</v>
      </c>
      <c r="K208" s="282" t="s">
        <v>174</v>
      </c>
      <c r="L208" s="287"/>
      <c r="M208" s="288" t="s">
        <v>1</v>
      </c>
      <c r="N208" s="289" t="s">
        <v>47</v>
      </c>
      <c r="O208" s="92"/>
      <c r="P208" s="236">
        <f>O208*H208</f>
        <v>0</v>
      </c>
      <c r="Q208" s="236">
        <v>0.0017899999999999999</v>
      </c>
      <c r="R208" s="236">
        <f>Q208*H208</f>
        <v>0.038664000000000004</v>
      </c>
      <c r="S208" s="236">
        <v>0</v>
      </c>
      <c r="T208" s="23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8" t="s">
        <v>214</v>
      </c>
      <c r="AT208" s="238" t="s">
        <v>210</v>
      </c>
      <c r="AU208" s="238" t="s">
        <v>91</v>
      </c>
      <c r="AY208" s="18" t="s">
        <v>162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8" t="s">
        <v>89</v>
      </c>
      <c r="BK208" s="239">
        <f>ROUND(I208*H208,2)</f>
        <v>0</v>
      </c>
      <c r="BL208" s="18" t="s">
        <v>168</v>
      </c>
      <c r="BM208" s="238" t="s">
        <v>1578</v>
      </c>
    </row>
    <row r="209" s="2" customFormat="1">
      <c r="A209" s="39"/>
      <c r="B209" s="40"/>
      <c r="C209" s="41"/>
      <c r="D209" s="240" t="s">
        <v>170</v>
      </c>
      <c r="E209" s="41"/>
      <c r="F209" s="241" t="s">
        <v>1434</v>
      </c>
      <c r="G209" s="41"/>
      <c r="H209" s="41"/>
      <c r="I209" s="242"/>
      <c r="J209" s="41"/>
      <c r="K209" s="41"/>
      <c r="L209" s="45"/>
      <c r="M209" s="243"/>
      <c r="N209" s="244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170</v>
      </c>
      <c r="AU209" s="18" t="s">
        <v>91</v>
      </c>
    </row>
    <row r="210" s="14" customFormat="1">
      <c r="A210" s="14"/>
      <c r="B210" s="258"/>
      <c r="C210" s="259"/>
      <c r="D210" s="240" t="s">
        <v>181</v>
      </c>
      <c r="E210" s="259"/>
      <c r="F210" s="261" t="s">
        <v>1579</v>
      </c>
      <c r="G210" s="259"/>
      <c r="H210" s="262">
        <v>21.600000000000001</v>
      </c>
      <c r="I210" s="263"/>
      <c r="J210" s="259"/>
      <c r="K210" s="259"/>
      <c r="L210" s="264"/>
      <c r="M210" s="265"/>
      <c r="N210" s="266"/>
      <c r="O210" s="266"/>
      <c r="P210" s="266"/>
      <c r="Q210" s="266"/>
      <c r="R210" s="266"/>
      <c r="S210" s="266"/>
      <c r="T210" s="26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8" t="s">
        <v>181</v>
      </c>
      <c r="AU210" s="268" t="s">
        <v>91</v>
      </c>
      <c r="AV210" s="14" t="s">
        <v>91</v>
      </c>
      <c r="AW210" s="14" t="s">
        <v>4</v>
      </c>
      <c r="AX210" s="14" t="s">
        <v>89</v>
      </c>
      <c r="AY210" s="268" t="s">
        <v>162</v>
      </c>
    </row>
    <row r="211" s="2" customFormat="1" ht="16.5" customHeight="1">
      <c r="A211" s="39"/>
      <c r="B211" s="40"/>
      <c r="C211" s="227" t="s">
        <v>253</v>
      </c>
      <c r="D211" s="227" t="s">
        <v>164</v>
      </c>
      <c r="E211" s="228" t="s">
        <v>1436</v>
      </c>
      <c r="F211" s="229" t="s">
        <v>1437</v>
      </c>
      <c r="G211" s="230" t="s">
        <v>247</v>
      </c>
      <c r="H211" s="231">
        <v>72</v>
      </c>
      <c r="I211" s="232"/>
      <c r="J211" s="233">
        <f>ROUND(I211*H211,2)</f>
        <v>0</v>
      </c>
      <c r="K211" s="229" t="s">
        <v>174</v>
      </c>
      <c r="L211" s="45"/>
      <c r="M211" s="234" t="s">
        <v>1</v>
      </c>
      <c r="N211" s="235" t="s">
        <v>47</v>
      </c>
      <c r="O211" s="92"/>
      <c r="P211" s="236">
        <f>O211*H211</f>
        <v>0</v>
      </c>
      <c r="Q211" s="236">
        <v>1.0000000000000001E-05</v>
      </c>
      <c r="R211" s="236">
        <f>Q211*H211</f>
        <v>0.00072000000000000005</v>
      </c>
      <c r="S211" s="236">
        <v>0</v>
      </c>
      <c r="T211" s="23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8" t="s">
        <v>168</v>
      </c>
      <c r="AT211" s="238" t="s">
        <v>164</v>
      </c>
      <c r="AU211" s="238" t="s">
        <v>91</v>
      </c>
      <c r="AY211" s="18" t="s">
        <v>162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8" t="s">
        <v>89</v>
      </c>
      <c r="BK211" s="239">
        <f>ROUND(I211*H211,2)</f>
        <v>0</v>
      </c>
      <c r="BL211" s="18" t="s">
        <v>168</v>
      </c>
      <c r="BM211" s="238" t="s">
        <v>1580</v>
      </c>
    </row>
    <row r="212" s="2" customFormat="1">
      <c r="A212" s="39"/>
      <c r="B212" s="40"/>
      <c r="C212" s="41"/>
      <c r="D212" s="240" t="s">
        <v>170</v>
      </c>
      <c r="E212" s="41"/>
      <c r="F212" s="241" t="s">
        <v>1439</v>
      </c>
      <c r="G212" s="41"/>
      <c r="H212" s="41"/>
      <c r="I212" s="242"/>
      <c r="J212" s="41"/>
      <c r="K212" s="41"/>
      <c r="L212" s="45"/>
      <c r="M212" s="243"/>
      <c r="N212" s="24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170</v>
      </c>
      <c r="AU212" s="18" t="s">
        <v>91</v>
      </c>
    </row>
    <row r="213" s="2" customFormat="1">
      <c r="A213" s="39"/>
      <c r="B213" s="40"/>
      <c r="C213" s="41"/>
      <c r="D213" s="245" t="s">
        <v>177</v>
      </c>
      <c r="E213" s="41"/>
      <c r="F213" s="246" t="s">
        <v>1440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177</v>
      </c>
      <c r="AU213" s="18" t="s">
        <v>91</v>
      </c>
    </row>
    <row r="214" s="13" customFormat="1">
      <c r="A214" s="13"/>
      <c r="B214" s="248"/>
      <c r="C214" s="249"/>
      <c r="D214" s="240" t="s">
        <v>181</v>
      </c>
      <c r="E214" s="250" t="s">
        <v>1</v>
      </c>
      <c r="F214" s="251" t="s">
        <v>1566</v>
      </c>
      <c r="G214" s="249"/>
      <c r="H214" s="250" t="s">
        <v>1</v>
      </c>
      <c r="I214" s="252"/>
      <c r="J214" s="249"/>
      <c r="K214" s="249"/>
      <c r="L214" s="253"/>
      <c r="M214" s="254"/>
      <c r="N214" s="255"/>
      <c r="O214" s="255"/>
      <c r="P214" s="255"/>
      <c r="Q214" s="255"/>
      <c r="R214" s="255"/>
      <c r="S214" s="255"/>
      <c r="T214" s="25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7" t="s">
        <v>181</v>
      </c>
      <c r="AU214" s="257" t="s">
        <v>91</v>
      </c>
      <c r="AV214" s="13" t="s">
        <v>89</v>
      </c>
      <c r="AW214" s="13" t="s">
        <v>38</v>
      </c>
      <c r="AX214" s="13" t="s">
        <v>82</v>
      </c>
      <c r="AY214" s="257" t="s">
        <v>162</v>
      </c>
    </row>
    <row r="215" s="14" customFormat="1">
      <c r="A215" s="14"/>
      <c r="B215" s="258"/>
      <c r="C215" s="259"/>
      <c r="D215" s="240" t="s">
        <v>181</v>
      </c>
      <c r="E215" s="260" t="s">
        <v>1</v>
      </c>
      <c r="F215" s="261" t="s">
        <v>1581</v>
      </c>
      <c r="G215" s="259"/>
      <c r="H215" s="262">
        <v>56</v>
      </c>
      <c r="I215" s="263"/>
      <c r="J215" s="259"/>
      <c r="K215" s="259"/>
      <c r="L215" s="264"/>
      <c r="M215" s="265"/>
      <c r="N215" s="266"/>
      <c r="O215" s="266"/>
      <c r="P215" s="266"/>
      <c r="Q215" s="266"/>
      <c r="R215" s="266"/>
      <c r="S215" s="266"/>
      <c r="T215" s="26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8" t="s">
        <v>181</v>
      </c>
      <c r="AU215" s="268" t="s">
        <v>91</v>
      </c>
      <c r="AV215" s="14" t="s">
        <v>91</v>
      </c>
      <c r="AW215" s="14" t="s">
        <v>38</v>
      </c>
      <c r="AX215" s="14" t="s">
        <v>82</v>
      </c>
      <c r="AY215" s="268" t="s">
        <v>162</v>
      </c>
    </row>
    <row r="216" s="14" customFormat="1">
      <c r="A216" s="14"/>
      <c r="B216" s="258"/>
      <c r="C216" s="259"/>
      <c r="D216" s="240" t="s">
        <v>181</v>
      </c>
      <c r="E216" s="260" t="s">
        <v>1</v>
      </c>
      <c r="F216" s="261" t="s">
        <v>1582</v>
      </c>
      <c r="G216" s="259"/>
      <c r="H216" s="262">
        <v>16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181</v>
      </c>
      <c r="AU216" s="268" t="s">
        <v>91</v>
      </c>
      <c r="AV216" s="14" t="s">
        <v>91</v>
      </c>
      <c r="AW216" s="14" t="s">
        <v>38</v>
      </c>
      <c r="AX216" s="14" t="s">
        <v>82</v>
      </c>
      <c r="AY216" s="268" t="s">
        <v>162</v>
      </c>
    </row>
    <row r="217" s="15" customFormat="1">
      <c r="A217" s="15"/>
      <c r="B217" s="269"/>
      <c r="C217" s="270"/>
      <c r="D217" s="240" t="s">
        <v>181</v>
      </c>
      <c r="E217" s="271" t="s">
        <v>1</v>
      </c>
      <c r="F217" s="272" t="s">
        <v>186</v>
      </c>
      <c r="G217" s="270"/>
      <c r="H217" s="273">
        <v>72</v>
      </c>
      <c r="I217" s="274"/>
      <c r="J217" s="270"/>
      <c r="K217" s="270"/>
      <c r="L217" s="275"/>
      <c r="M217" s="276"/>
      <c r="N217" s="277"/>
      <c r="O217" s="277"/>
      <c r="P217" s="277"/>
      <c r="Q217" s="277"/>
      <c r="R217" s="277"/>
      <c r="S217" s="277"/>
      <c r="T217" s="27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9" t="s">
        <v>181</v>
      </c>
      <c r="AU217" s="279" t="s">
        <v>91</v>
      </c>
      <c r="AV217" s="15" t="s">
        <v>168</v>
      </c>
      <c r="AW217" s="15" t="s">
        <v>38</v>
      </c>
      <c r="AX217" s="15" t="s">
        <v>89</v>
      </c>
      <c r="AY217" s="279" t="s">
        <v>162</v>
      </c>
    </row>
    <row r="218" s="2" customFormat="1" ht="16.5" customHeight="1">
      <c r="A218" s="39"/>
      <c r="B218" s="40"/>
      <c r="C218" s="280" t="s">
        <v>260</v>
      </c>
      <c r="D218" s="280" t="s">
        <v>210</v>
      </c>
      <c r="E218" s="281" t="s">
        <v>1441</v>
      </c>
      <c r="F218" s="282" t="s">
        <v>1442</v>
      </c>
      <c r="G218" s="283" t="s">
        <v>247</v>
      </c>
      <c r="H218" s="284">
        <v>86.400000000000006</v>
      </c>
      <c r="I218" s="285"/>
      <c r="J218" s="286">
        <f>ROUND(I218*H218,2)</f>
        <v>0</v>
      </c>
      <c r="K218" s="282" t="s">
        <v>174</v>
      </c>
      <c r="L218" s="287"/>
      <c r="M218" s="288" t="s">
        <v>1</v>
      </c>
      <c r="N218" s="289" t="s">
        <v>47</v>
      </c>
      <c r="O218" s="92"/>
      <c r="P218" s="236">
        <f>O218*H218</f>
        <v>0</v>
      </c>
      <c r="Q218" s="236">
        <v>0.00012999999999999999</v>
      </c>
      <c r="R218" s="236">
        <f>Q218*H218</f>
        <v>0.011231999999999999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214</v>
      </c>
      <c r="AT218" s="238" t="s">
        <v>210</v>
      </c>
      <c r="AU218" s="238" t="s">
        <v>91</v>
      </c>
      <c r="AY218" s="18" t="s">
        <v>162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89</v>
      </c>
      <c r="BK218" s="239">
        <f>ROUND(I218*H218,2)</f>
        <v>0</v>
      </c>
      <c r="BL218" s="18" t="s">
        <v>168</v>
      </c>
      <c r="BM218" s="238" t="s">
        <v>1583</v>
      </c>
    </row>
    <row r="219" s="2" customFormat="1">
      <c r="A219" s="39"/>
      <c r="B219" s="40"/>
      <c r="C219" s="41"/>
      <c r="D219" s="240" t="s">
        <v>170</v>
      </c>
      <c r="E219" s="41"/>
      <c r="F219" s="241" t="s">
        <v>1442</v>
      </c>
      <c r="G219" s="41"/>
      <c r="H219" s="41"/>
      <c r="I219" s="242"/>
      <c r="J219" s="41"/>
      <c r="K219" s="41"/>
      <c r="L219" s="45"/>
      <c r="M219" s="243"/>
      <c r="N219" s="244"/>
      <c r="O219" s="92"/>
      <c r="P219" s="92"/>
      <c r="Q219" s="92"/>
      <c r="R219" s="92"/>
      <c r="S219" s="92"/>
      <c r="T219" s="93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170</v>
      </c>
      <c r="AU219" s="18" t="s">
        <v>91</v>
      </c>
    </row>
    <row r="220" s="14" customFormat="1">
      <c r="A220" s="14"/>
      <c r="B220" s="258"/>
      <c r="C220" s="259"/>
      <c r="D220" s="240" t="s">
        <v>181</v>
      </c>
      <c r="E220" s="259"/>
      <c r="F220" s="261" t="s">
        <v>1584</v>
      </c>
      <c r="G220" s="259"/>
      <c r="H220" s="262">
        <v>86.400000000000006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8" t="s">
        <v>181</v>
      </c>
      <c r="AU220" s="268" t="s">
        <v>91</v>
      </c>
      <c r="AV220" s="14" t="s">
        <v>91</v>
      </c>
      <c r="AW220" s="14" t="s">
        <v>4</v>
      </c>
      <c r="AX220" s="14" t="s">
        <v>89</v>
      </c>
      <c r="AY220" s="268" t="s">
        <v>162</v>
      </c>
    </row>
    <row r="221" s="2" customFormat="1" ht="21.75" customHeight="1">
      <c r="A221" s="39"/>
      <c r="B221" s="40"/>
      <c r="C221" s="227" t="s">
        <v>271</v>
      </c>
      <c r="D221" s="227" t="s">
        <v>164</v>
      </c>
      <c r="E221" s="228" t="s">
        <v>1444</v>
      </c>
      <c r="F221" s="229" t="s">
        <v>1445</v>
      </c>
      <c r="G221" s="230" t="s">
        <v>213</v>
      </c>
      <c r="H221" s="231">
        <v>51</v>
      </c>
      <c r="I221" s="232"/>
      <c r="J221" s="233">
        <f>ROUND(I221*H221,2)</f>
        <v>0</v>
      </c>
      <c r="K221" s="229" t="s">
        <v>174</v>
      </c>
      <c r="L221" s="45"/>
      <c r="M221" s="234" t="s">
        <v>1</v>
      </c>
      <c r="N221" s="235" t="s">
        <v>47</v>
      </c>
      <c r="O221" s="92"/>
      <c r="P221" s="236">
        <f>O221*H221</f>
        <v>0</v>
      </c>
      <c r="Q221" s="236">
        <v>0.057500000000000002</v>
      </c>
      <c r="R221" s="236">
        <f>Q221*H221</f>
        <v>2.9325000000000001</v>
      </c>
      <c r="S221" s="236">
        <v>0</v>
      </c>
      <c r="T221" s="23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8" t="s">
        <v>168</v>
      </c>
      <c r="AT221" s="238" t="s">
        <v>164</v>
      </c>
      <c r="AU221" s="238" t="s">
        <v>91</v>
      </c>
      <c r="AY221" s="18" t="s">
        <v>162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8" t="s">
        <v>89</v>
      </c>
      <c r="BK221" s="239">
        <f>ROUND(I221*H221,2)</f>
        <v>0</v>
      </c>
      <c r="BL221" s="18" t="s">
        <v>168</v>
      </c>
      <c r="BM221" s="238" t="s">
        <v>1585</v>
      </c>
    </row>
    <row r="222" s="2" customFormat="1">
      <c r="A222" s="39"/>
      <c r="B222" s="40"/>
      <c r="C222" s="41"/>
      <c r="D222" s="240" t="s">
        <v>170</v>
      </c>
      <c r="E222" s="41"/>
      <c r="F222" s="241" t="s">
        <v>1447</v>
      </c>
      <c r="G222" s="41"/>
      <c r="H222" s="41"/>
      <c r="I222" s="242"/>
      <c r="J222" s="41"/>
      <c r="K222" s="41"/>
      <c r="L222" s="45"/>
      <c r="M222" s="243"/>
      <c r="N222" s="244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170</v>
      </c>
      <c r="AU222" s="18" t="s">
        <v>91</v>
      </c>
    </row>
    <row r="223" s="2" customFormat="1">
      <c r="A223" s="39"/>
      <c r="B223" s="40"/>
      <c r="C223" s="41"/>
      <c r="D223" s="245" t="s">
        <v>177</v>
      </c>
      <c r="E223" s="41"/>
      <c r="F223" s="246" t="s">
        <v>1448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177</v>
      </c>
      <c r="AU223" s="18" t="s">
        <v>91</v>
      </c>
    </row>
    <row r="224" s="13" customFormat="1">
      <c r="A224" s="13"/>
      <c r="B224" s="248"/>
      <c r="C224" s="249"/>
      <c r="D224" s="240" t="s">
        <v>181</v>
      </c>
      <c r="E224" s="250" t="s">
        <v>1</v>
      </c>
      <c r="F224" s="251" t="s">
        <v>1586</v>
      </c>
      <c r="G224" s="249"/>
      <c r="H224" s="250" t="s">
        <v>1</v>
      </c>
      <c r="I224" s="252"/>
      <c r="J224" s="249"/>
      <c r="K224" s="249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181</v>
      </c>
      <c r="AU224" s="257" t="s">
        <v>91</v>
      </c>
      <c r="AV224" s="13" t="s">
        <v>89</v>
      </c>
      <c r="AW224" s="13" t="s">
        <v>38</v>
      </c>
      <c r="AX224" s="13" t="s">
        <v>82</v>
      </c>
      <c r="AY224" s="257" t="s">
        <v>162</v>
      </c>
    </row>
    <row r="225" s="14" customFormat="1">
      <c r="A225" s="14"/>
      <c r="B225" s="258"/>
      <c r="C225" s="259"/>
      <c r="D225" s="240" t="s">
        <v>181</v>
      </c>
      <c r="E225" s="260" t="s">
        <v>1</v>
      </c>
      <c r="F225" s="261" t="s">
        <v>1587</v>
      </c>
      <c r="G225" s="259"/>
      <c r="H225" s="262">
        <v>35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181</v>
      </c>
      <c r="AU225" s="268" t="s">
        <v>91</v>
      </c>
      <c r="AV225" s="14" t="s">
        <v>91</v>
      </c>
      <c r="AW225" s="14" t="s">
        <v>38</v>
      </c>
      <c r="AX225" s="14" t="s">
        <v>82</v>
      </c>
      <c r="AY225" s="268" t="s">
        <v>162</v>
      </c>
    </row>
    <row r="226" s="14" customFormat="1">
      <c r="A226" s="14"/>
      <c r="B226" s="258"/>
      <c r="C226" s="259"/>
      <c r="D226" s="240" t="s">
        <v>181</v>
      </c>
      <c r="E226" s="260" t="s">
        <v>1</v>
      </c>
      <c r="F226" s="261" t="s">
        <v>1588</v>
      </c>
      <c r="G226" s="259"/>
      <c r="H226" s="262">
        <v>16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181</v>
      </c>
      <c r="AU226" s="268" t="s">
        <v>91</v>
      </c>
      <c r="AV226" s="14" t="s">
        <v>91</v>
      </c>
      <c r="AW226" s="14" t="s">
        <v>38</v>
      </c>
      <c r="AX226" s="14" t="s">
        <v>82</v>
      </c>
      <c r="AY226" s="268" t="s">
        <v>162</v>
      </c>
    </row>
    <row r="227" s="15" customFormat="1">
      <c r="A227" s="15"/>
      <c r="B227" s="269"/>
      <c r="C227" s="270"/>
      <c r="D227" s="240" t="s">
        <v>181</v>
      </c>
      <c r="E227" s="271" t="s">
        <v>1</v>
      </c>
      <c r="F227" s="272" t="s">
        <v>186</v>
      </c>
      <c r="G227" s="270"/>
      <c r="H227" s="273">
        <v>51</v>
      </c>
      <c r="I227" s="274"/>
      <c r="J227" s="270"/>
      <c r="K227" s="270"/>
      <c r="L227" s="275"/>
      <c r="M227" s="276"/>
      <c r="N227" s="277"/>
      <c r="O227" s="277"/>
      <c r="P227" s="277"/>
      <c r="Q227" s="277"/>
      <c r="R227" s="277"/>
      <c r="S227" s="277"/>
      <c r="T227" s="27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79" t="s">
        <v>181</v>
      </c>
      <c r="AU227" s="279" t="s">
        <v>91</v>
      </c>
      <c r="AV227" s="15" t="s">
        <v>168</v>
      </c>
      <c r="AW227" s="15" t="s">
        <v>38</v>
      </c>
      <c r="AX227" s="15" t="s">
        <v>89</v>
      </c>
      <c r="AY227" s="279" t="s">
        <v>162</v>
      </c>
    </row>
    <row r="228" s="2" customFormat="1" ht="21.75" customHeight="1">
      <c r="A228" s="39"/>
      <c r="B228" s="40"/>
      <c r="C228" s="227" t="s">
        <v>279</v>
      </c>
      <c r="D228" s="227" t="s">
        <v>164</v>
      </c>
      <c r="E228" s="228" t="s">
        <v>1589</v>
      </c>
      <c r="F228" s="229" t="s">
        <v>1590</v>
      </c>
      <c r="G228" s="230" t="s">
        <v>213</v>
      </c>
      <c r="H228" s="231">
        <v>308</v>
      </c>
      <c r="I228" s="232"/>
      <c r="J228" s="233">
        <f>ROUND(I228*H228,2)</f>
        <v>0</v>
      </c>
      <c r="K228" s="229" t="s">
        <v>174</v>
      </c>
      <c r="L228" s="45"/>
      <c r="M228" s="234" t="s">
        <v>1</v>
      </c>
      <c r="N228" s="235" t="s">
        <v>47</v>
      </c>
      <c r="O228" s="92"/>
      <c r="P228" s="236">
        <f>O228*H228</f>
        <v>0</v>
      </c>
      <c r="Q228" s="236">
        <v>0.0022599999999999999</v>
      </c>
      <c r="R228" s="236">
        <f>Q228*H228</f>
        <v>0.69607999999999992</v>
      </c>
      <c r="S228" s="236">
        <v>0</v>
      </c>
      <c r="T228" s="23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8" t="s">
        <v>168</v>
      </c>
      <c r="AT228" s="238" t="s">
        <v>164</v>
      </c>
      <c r="AU228" s="238" t="s">
        <v>91</v>
      </c>
      <c r="AY228" s="18" t="s">
        <v>162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8" t="s">
        <v>89</v>
      </c>
      <c r="BK228" s="239">
        <f>ROUND(I228*H228,2)</f>
        <v>0</v>
      </c>
      <c r="BL228" s="18" t="s">
        <v>168</v>
      </c>
      <c r="BM228" s="238" t="s">
        <v>1591</v>
      </c>
    </row>
    <row r="229" s="2" customFormat="1">
      <c r="A229" s="39"/>
      <c r="B229" s="40"/>
      <c r="C229" s="41"/>
      <c r="D229" s="240" t="s">
        <v>170</v>
      </c>
      <c r="E229" s="41"/>
      <c r="F229" s="241" t="s">
        <v>1592</v>
      </c>
      <c r="G229" s="41"/>
      <c r="H229" s="41"/>
      <c r="I229" s="242"/>
      <c r="J229" s="41"/>
      <c r="K229" s="41"/>
      <c r="L229" s="45"/>
      <c r="M229" s="243"/>
      <c r="N229" s="24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170</v>
      </c>
      <c r="AU229" s="18" t="s">
        <v>91</v>
      </c>
    </row>
    <row r="230" s="2" customFormat="1">
      <c r="A230" s="39"/>
      <c r="B230" s="40"/>
      <c r="C230" s="41"/>
      <c r="D230" s="245" t="s">
        <v>177</v>
      </c>
      <c r="E230" s="41"/>
      <c r="F230" s="246" t="s">
        <v>1593</v>
      </c>
      <c r="G230" s="41"/>
      <c r="H230" s="41"/>
      <c r="I230" s="242"/>
      <c r="J230" s="41"/>
      <c r="K230" s="41"/>
      <c r="L230" s="45"/>
      <c r="M230" s="243"/>
      <c r="N230" s="244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177</v>
      </c>
      <c r="AU230" s="18" t="s">
        <v>91</v>
      </c>
    </row>
    <row r="231" s="13" customFormat="1">
      <c r="A231" s="13"/>
      <c r="B231" s="248"/>
      <c r="C231" s="249"/>
      <c r="D231" s="240" t="s">
        <v>181</v>
      </c>
      <c r="E231" s="250" t="s">
        <v>1</v>
      </c>
      <c r="F231" s="251" t="s">
        <v>1594</v>
      </c>
      <c r="G231" s="249"/>
      <c r="H231" s="250" t="s">
        <v>1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181</v>
      </c>
      <c r="AU231" s="257" t="s">
        <v>91</v>
      </c>
      <c r="AV231" s="13" t="s">
        <v>89</v>
      </c>
      <c r="AW231" s="13" t="s">
        <v>38</v>
      </c>
      <c r="AX231" s="13" t="s">
        <v>82</v>
      </c>
      <c r="AY231" s="257" t="s">
        <v>162</v>
      </c>
    </row>
    <row r="232" s="14" customFormat="1">
      <c r="A232" s="14"/>
      <c r="B232" s="258"/>
      <c r="C232" s="259"/>
      <c r="D232" s="240" t="s">
        <v>181</v>
      </c>
      <c r="E232" s="260" t="s">
        <v>1</v>
      </c>
      <c r="F232" s="261" t="s">
        <v>1595</v>
      </c>
      <c r="G232" s="259"/>
      <c r="H232" s="262">
        <v>180</v>
      </c>
      <c r="I232" s="263"/>
      <c r="J232" s="259"/>
      <c r="K232" s="259"/>
      <c r="L232" s="264"/>
      <c r="M232" s="265"/>
      <c r="N232" s="266"/>
      <c r="O232" s="266"/>
      <c r="P232" s="266"/>
      <c r="Q232" s="266"/>
      <c r="R232" s="266"/>
      <c r="S232" s="266"/>
      <c r="T232" s="26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8" t="s">
        <v>181</v>
      </c>
      <c r="AU232" s="268" t="s">
        <v>91</v>
      </c>
      <c r="AV232" s="14" t="s">
        <v>91</v>
      </c>
      <c r="AW232" s="14" t="s">
        <v>38</v>
      </c>
      <c r="AX232" s="14" t="s">
        <v>82</v>
      </c>
      <c r="AY232" s="268" t="s">
        <v>162</v>
      </c>
    </row>
    <row r="233" s="14" customFormat="1">
      <c r="A233" s="14"/>
      <c r="B233" s="258"/>
      <c r="C233" s="259"/>
      <c r="D233" s="240" t="s">
        <v>181</v>
      </c>
      <c r="E233" s="260" t="s">
        <v>1</v>
      </c>
      <c r="F233" s="261" t="s">
        <v>1596</v>
      </c>
      <c r="G233" s="259"/>
      <c r="H233" s="262">
        <v>128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181</v>
      </c>
      <c r="AU233" s="268" t="s">
        <v>91</v>
      </c>
      <c r="AV233" s="14" t="s">
        <v>91</v>
      </c>
      <c r="AW233" s="14" t="s">
        <v>38</v>
      </c>
      <c r="AX233" s="14" t="s">
        <v>82</v>
      </c>
      <c r="AY233" s="268" t="s">
        <v>162</v>
      </c>
    </row>
    <row r="234" s="15" customFormat="1">
      <c r="A234" s="15"/>
      <c r="B234" s="269"/>
      <c r="C234" s="270"/>
      <c r="D234" s="240" t="s">
        <v>181</v>
      </c>
      <c r="E234" s="271" t="s">
        <v>1</v>
      </c>
      <c r="F234" s="272" t="s">
        <v>186</v>
      </c>
      <c r="G234" s="270"/>
      <c r="H234" s="273">
        <v>308</v>
      </c>
      <c r="I234" s="274"/>
      <c r="J234" s="270"/>
      <c r="K234" s="270"/>
      <c r="L234" s="275"/>
      <c r="M234" s="276"/>
      <c r="N234" s="277"/>
      <c r="O234" s="277"/>
      <c r="P234" s="277"/>
      <c r="Q234" s="277"/>
      <c r="R234" s="277"/>
      <c r="S234" s="277"/>
      <c r="T234" s="27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9" t="s">
        <v>181</v>
      </c>
      <c r="AU234" s="279" t="s">
        <v>91</v>
      </c>
      <c r="AV234" s="15" t="s">
        <v>168</v>
      </c>
      <c r="AW234" s="15" t="s">
        <v>38</v>
      </c>
      <c r="AX234" s="15" t="s">
        <v>89</v>
      </c>
      <c r="AY234" s="279" t="s">
        <v>162</v>
      </c>
    </row>
    <row r="235" s="2" customFormat="1" ht="21.75" customHeight="1">
      <c r="A235" s="39"/>
      <c r="B235" s="40"/>
      <c r="C235" s="227" t="s">
        <v>8</v>
      </c>
      <c r="D235" s="227" t="s">
        <v>164</v>
      </c>
      <c r="E235" s="228" t="s">
        <v>1449</v>
      </c>
      <c r="F235" s="229" t="s">
        <v>1450</v>
      </c>
      <c r="G235" s="230" t="s">
        <v>173</v>
      </c>
      <c r="H235" s="231">
        <v>106.742</v>
      </c>
      <c r="I235" s="232"/>
      <c r="J235" s="233">
        <f>ROUND(I235*H235,2)</f>
        <v>0</v>
      </c>
      <c r="K235" s="229" t="s">
        <v>174</v>
      </c>
      <c r="L235" s="45"/>
      <c r="M235" s="234" t="s">
        <v>1</v>
      </c>
      <c r="N235" s="235" t="s">
        <v>47</v>
      </c>
      <c r="O235" s="92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8" t="s">
        <v>168</v>
      </c>
      <c r="AT235" s="238" t="s">
        <v>164</v>
      </c>
      <c r="AU235" s="238" t="s">
        <v>91</v>
      </c>
      <c r="AY235" s="18" t="s">
        <v>162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8" t="s">
        <v>89</v>
      </c>
      <c r="BK235" s="239">
        <f>ROUND(I235*H235,2)</f>
        <v>0</v>
      </c>
      <c r="BL235" s="18" t="s">
        <v>168</v>
      </c>
      <c r="BM235" s="238" t="s">
        <v>1597</v>
      </c>
    </row>
    <row r="236" s="2" customFormat="1">
      <c r="A236" s="39"/>
      <c r="B236" s="40"/>
      <c r="C236" s="41"/>
      <c r="D236" s="240" t="s">
        <v>170</v>
      </c>
      <c r="E236" s="41"/>
      <c r="F236" s="241" t="s">
        <v>1452</v>
      </c>
      <c r="G236" s="41"/>
      <c r="H236" s="41"/>
      <c r="I236" s="242"/>
      <c r="J236" s="41"/>
      <c r="K236" s="41"/>
      <c r="L236" s="45"/>
      <c r="M236" s="243"/>
      <c r="N236" s="244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170</v>
      </c>
      <c r="AU236" s="18" t="s">
        <v>91</v>
      </c>
    </row>
    <row r="237" s="2" customFormat="1">
      <c r="A237" s="39"/>
      <c r="B237" s="40"/>
      <c r="C237" s="41"/>
      <c r="D237" s="245" t="s">
        <v>177</v>
      </c>
      <c r="E237" s="41"/>
      <c r="F237" s="246" t="s">
        <v>1453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177</v>
      </c>
      <c r="AU237" s="18" t="s">
        <v>91</v>
      </c>
    </row>
    <row r="238" s="14" customFormat="1">
      <c r="A238" s="14"/>
      <c r="B238" s="258"/>
      <c r="C238" s="259"/>
      <c r="D238" s="240" t="s">
        <v>181</v>
      </c>
      <c r="E238" s="260" t="s">
        <v>1</v>
      </c>
      <c r="F238" s="261" t="s">
        <v>1598</v>
      </c>
      <c r="G238" s="259"/>
      <c r="H238" s="262">
        <v>98.162000000000006</v>
      </c>
      <c r="I238" s="263"/>
      <c r="J238" s="259"/>
      <c r="K238" s="259"/>
      <c r="L238" s="264"/>
      <c r="M238" s="265"/>
      <c r="N238" s="266"/>
      <c r="O238" s="266"/>
      <c r="P238" s="266"/>
      <c r="Q238" s="266"/>
      <c r="R238" s="266"/>
      <c r="S238" s="266"/>
      <c r="T238" s="267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8" t="s">
        <v>181</v>
      </c>
      <c r="AU238" s="268" t="s">
        <v>91</v>
      </c>
      <c r="AV238" s="14" t="s">
        <v>91</v>
      </c>
      <c r="AW238" s="14" t="s">
        <v>38</v>
      </c>
      <c r="AX238" s="14" t="s">
        <v>82</v>
      </c>
      <c r="AY238" s="268" t="s">
        <v>162</v>
      </c>
    </row>
    <row r="239" s="14" customFormat="1">
      <c r="A239" s="14"/>
      <c r="B239" s="258"/>
      <c r="C239" s="259"/>
      <c r="D239" s="240" t="s">
        <v>181</v>
      </c>
      <c r="E239" s="260" t="s">
        <v>1</v>
      </c>
      <c r="F239" s="261" t="s">
        <v>1599</v>
      </c>
      <c r="G239" s="259"/>
      <c r="H239" s="262">
        <v>8.5800000000000001</v>
      </c>
      <c r="I239" s="263"/>
      <c r="J239" s="259"/>
      <c r="K239" s="259"/>
      <c r="L239" s="264"/>
      <c r="M239" s="265"/>
      <c r="N239" s="266"/>
      <c r="O239" s="266"/>
      <c r="P239" s="266"/>
      <c r="Q239" s="266"/>
      <c r="R239" s="266"/>
      <c r="S239" s="266"/>
      <c r="T239" s="26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8" t="s">
        <v>181</v>
      </c>
      <c r="AU239" s="268" t="s">
        <v>91</v>
      </c>
      <c r="AV239" s="14" t="s">
        <v>91</v>
      </c>
      <c r="AW239" s="14" t="s">
        <v>38</v>
      </c>
      <c r="AX239" s="14" t="s">
        <v>82</v>
      </c>
      <c r="AY239" s="268" t="s">
        <v>162</v>
      </c>
    </row>
    <row r="240" s="15" customFormat="1">
      <c r="A240" s="15"/>
      <c r="B240" s="269"/>
      <c r="C240" s="270"/>
      <c r="D240" s="240" t="s">
        <v>181</v>
      </c>
      <c r="E240" s="271" t="s">
        <v>1</v>
      </c>
      <c r="F240" s="272" t="s">
        <v>186</v>
      </c>
      <c r="G240" s="270"/>
      <c r="H240" s="273">
        <v>106.742</v>
      </c>
      <c r="I240" s="274"/>
      <c r="J240" s="270"/>
      <c r="K240" s="270"/>
      <c r="L240" s="275"/>
      <c r="M240" s="276"/>
      <c r="N240" s="277"/>
      <c r="O240" s="277"/>
      <c r="P240" s="277"/>
      <c r="Q240" s="277"/>
      <c r="R240" s="277"/>
      <c r="S240" s="277"/>
      <c r="T240" s="278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9" t="s">
        <v>181</v>
      </c>
      <c r="AU240" s="279" t="s">
        <v>91</v>
      </c>
      <c r="AV240" s="15" t="s">
        <v>168</v>
      </c>
      <c r="AW240" s="15" t="s">
        <v>38</v>
      </c>
      <c r="AX240" s="15" t="s">
        <v>89</v>
      </c>
      <c r="AY240" s="279" t="s">
        <v>162</v>
      </c>
    </row>
    <row r="241" s="2" customFormat="1" ht="21.75" customHeight="1">
      <c r="A241" s="39"/>
      <c r="B241" s="40"/>
      <c r="C241" s="227" t="s">
        <v>293</v>
      </c>
      <c r="D241" s="227" t="s">
        <v>164</v>
      </c>
      <c r="E241" s="228" t="s">
        <v>1458</v>
      </c>
      <c r="F241" s="229" t="s">
        <v>1459</v>
      </c>
      <c r="G241" s="230" t="s">
        <v>173</v>
      </c>
      <c r="H241" s="231">
        <v>135.5</v>
      </c>
      <c r="I241" s="232"/>
      <c r="J241" s="233">
        <f>ROUND(I241*H241,2)</f>
        <v>0</v>
      </c>
      <c r="K241" s="229" t="s">
        <v>174</v>
      </c>
      <c r="L241" s="45"/>
      <c r="M241" s="234" t="s">
        <v>1</v>
      </c>
      <c r="N241" s="235" t="s">
        <v>47</v>
      </c>
      <c r="O241" s="92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8" t="s">
        <v>168</v>
      </c>
      <c r="AT241" s="238" t="s">
        <v>164</v>
      </c>
      <c r="AU241" s="238" t="s">
        <v>91</v>
      </c>
      <c r="AY241" s="18" t="s">
        <v>162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8" t="s">
        <v>89</v>
      </c>
      <c r="BK241" s="239">
        <f>ROUND(I241*H241,2)</f>
        <v>0</v>
      </c>
      <c r="BL241" s="18" t="s">
        <v>168</v>
      </c>
      <c r="BM241" s="238" t="s">
        <v>1600</v>
      </c>
    </row>
    <row r="242" s="2" customFormat="1">
      <c r="A242" s="39"/>
      <c r="B242" s="40"/>
      <c r="C242" s="41"/>
      <c r="D242" s="240" t="s">
        <v>170</v>
      </c>
      <c r="E242" s="41"/>
      <c r="F242" s="241" t="s">
        <v>1461</v>
      </c>
      <c r="G242" s="41"/>
      <c r="H242" s="41"/>
      <c r="I242" s="242"/>
      <c r="J242" s="41"/>
      <c r="K242" s="41"/>
      <c r="L242" s="45"/>
      <c r="M242" s="243"/>
      <c r="N242" s="244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170</v>
      </c>
      <c r="AU242" s="18" t="s">
        <v>91</v>
      </c>
    </row>
    <row r="243" s="2" customFormat="1">
      <c r="A243" s="39"/>
      <c r="B243" s="40"/>
      <c r="C243" s="41"/>
      <c r="D243" s="245" t="s">
        <v>177</v>
      </c>
      <c r="E243" s="41"/>
      <c r="F243" s="246" t="s">
        <v>1462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177</v>
      </c>
      <c r="AU243" s="18" t="s">
        <v>91</v>
      </c>
    </row>
    <row r="244" s="14" customFormat="1">
      <c r="A244" s="14"/>
      <c r="B244" s="258"/>
      <c r="C244" s="259"/>
      <c r="D244" s="240" t="s">
        <v>181</v>
      </c>
      <c r="E244" s="260" t="s">
        <v>1</v>
      </c>
      <c r="F244" s="261" t="s">
        <v>1601</v>
      </c>
      <c r="G244" s="259"/>
      <c r="H244" s="262">
        <v>135.5</v>
      </c>
      <c r="I244" s="263"/>
      <c r="J244" s="259"/>
      <c r="K244" s="259"/>
      <c r="L244" s="264"/>
      <c r="M244" s="265"/>
      <c r="N244" s="266"/>
      <c r="O244" s="266"/>
      <c r="P244" s="266"/>
      <c r="Q244" s="266"/>
      <c r="R244" s="266"/>
      <c r="S244" s="266"/>
      <c r="T244" s="26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8" t="s">
        <v>181</v>
      </c>
      <c r="AU244" s="268" t="s">
        <v>91</v>
      </c>
      <c r="AV244" s="14" t="s">
        <v>91</v>
      </c>
      <c r="AW244" s="14" t="s">
        <v>38</v>
      </c>
      <c r="AX244" s="14" t="s">
        <v>89</v>
      </c>
      <c r="AY244" s="268" t="s">
        <v>162</v>
      </c>
    </row>
    <row r="245" s="2" customFormat="1" ht="16.5" customHeight="1">
      <c r="A245" s="39"/>
      <c r="B245" s="40"/>
      <c r="C245" s="227" t="s">
        <v>302</v>
      </c>
      <c r="D245" s="227" t="s">
        <v>164</v>
      </c>
      <c r="E245" s="228" t="s">
        <v>1464</v>
      </c>
      <c r="F245" s="229" t="s">
        <v>1465</v>
      </c>
      <c r="G245" s="230" t="s">
        <v>173</v>
      </c>
      <c r="H245" s="231">
        <v>8.5800000000000001</v>
      </c>
      <c r="I245" s="232"/>
      <c r="J245" s="233">
        <f>ROUND(I245*H245,2)</f>
        <v>0</v>
      </c>
      <c r="K245" s="229" t="s">
        <v>174</v>
      </c>
      <c r="L245" s="45"/>
      <c r="M245" s="234" t="s">
        <v>1</v>
      </c>
      <c r="N245" s="235" t="s">
        <v>47</v>
      </c>
      <c r="O245" s="92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8" t="s">
        <v>168</v>
      </c>
      <c r="AT245" s="238" t="s">
        <v>164</v>
      </c>
      <c r="AU245" s="238" t="s">
        <v>91</v>
      </c>
      <c r="AY245" s="18" t="s">
        <v>162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8" t="s">
        <v>89</v>
      </c>
      <c r="BK245" s="239">
        <f>ROUND(I245*H245,2)</f>
        <v>0</v>
      </c>
      <c r="BL245" s="18" t="s">
        <v>168</v>
      </c>
      <c r="BM245" s="238" t="s">
        <v>1602</v>
      </c>
    </row>
    <row r="246" s="2" customFormat="1">
      <c r="A246" s="39"/>
      <c r="B246" s="40"/>
      <c r="C246" s="41"/>
      <c r="D246" s="240" t="s">
        <v>170</v>
      </c>
      <c r="E246" s="41"/>
      <c r="F246" s="241" t="s">
        <v>1467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170</v>
      </c>
      <c r="AU246" s="18" t="s">
        <v>91</v>
      </c>
    </row>
    <row r="247" s="2" customFormat="1">
      <c r="A247" s="39"/>
      <c r="B247" s="40"/>
      <c r="C247" s="41"/>
      <c r="D247" s="245" t="s">
        <v>177</v>
      </c>
      <c r="E247" s="41"/>
      <c r="F247" s="246" t="s">
        <v>1468</v>
      </c>
      <c r="G247" s="41"/>
      <c r="H247" s="41"/>
      <c r="I247" s="242"/>
      <c r="J247" s="41"/>
      <c r="K247" s="41"/>
      <c r="L247" s="45"/>
      <c r="M247" s="243"/>
      <c r="N247" s="244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177</v>
      </c>
      <c r="AU247" s="18" t="s">
        <v>91</v>
      </c>
    </row>
    <row r="248" s="14" customFormat="1">
      <c r="A248" s="14"/>
      <c r="B248" s="258"/>
      <c r="C248" s="259"/>
      <c r="D248" s="240" t="s">
        <v>181</v>
      </c>
      <c r="E248" s="260" t="s">
        <v>1</v>
      </c>
      <c r="F248" s="261" t="s">
        <v>1599</v>
      </c>
      <c r="G248" s="259"/>
      <c r="H248" s="262">
        <v>8.5800000000000001</v>
      </c>
      <c r="I248" s="263"/>
      <c r="J248" s="259"/>
      <c r="K248" s="259"/>
      <c r="L248" s="264"/>
      <c r="M248" s="265"/>
      <c r="N248" s="266"/>
      <c r="O248" s="266"/>
      <c r="P248" s="266"/>
      <c r="Q248" s="266"/>
      <c r="R248" s="266"/>
      <c r="S248" s="266"/>
      <c r="T248" s="267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8" t="s">
        <v>181</v>
      </c>
      <c r="AU248" s="268" t="s">
        <v>91</v>
      </c>
      <c r="AV248" s="14" t="s">
        <v>91</v>
      </c>
      <c r="AW248" s="14" t="s">
        <v>38</v>
      </c>
      <c r="AX248" s="14" t="s">
        <v>89</v>
      </c>
      <c r="AY248" s="268" t="s">
        <v>162</v>
      </c>
    </row>
    <row r="249" s="2" customFormat="1" ht="16.5" customHeight="1">
      <c r="A249" s="39"/>
      <c r="B249" s="40"/>
      <c r="C249" s="227" t="s">
        <v>308</v>
      </c>
      <c r="D249" s="227" t="s">
        <v>164</v>
      </c>
      <c r="E249" s="228" t="s">
        <v>1603</v>
      </c>
      <c r="F249" s="229" t="s">
        <v>1604</v>
      </c>
      <c r="G249" s="230" t="s">
        <v>173</v>
      </c>
      <c r="H249" s="231">
        <v>8.5800000000000001</v>
      </c>
      <c r="I249" s="232"/>
      <c r="J249" s="233">
        <f>ROUND(I249*H249,2)</f>
        <v>0</v>
      </c>
      <c r="K249" s="229" t="s">
        <v>174</v>
      </c>
      <c r="L249" s="45"/>
      <c r="M249" s="234" t="s">
        <v>1</v>
      </c>
      <c r="N249" s="235" t="s">
        <v>47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168</v>
      </c>
      <c r="AT249" s="238" t="s">
        <v>164</v>
      </c>
      <c r="AU249" s="238" t="s">
        <v>91</v>
      </c>
      <c r="AY249" s="18" t="s">
        <v>162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89</v>
      </c>
      <c r="BK249" s="239">
        <f>ROUND(I249*H249,2)</f>
        <v>0</v>
      </c>
      <c r="BL249" s="18" t="s">
        <v>168</v>
      </c>
      <c r="BM249" s="238" t="s">
        <v>1605</v>
      </c>
    </row>
    <row r="250" s="2" customFormat="1">
      <c r="A250" s="39"/>
      <c r="B250" s="40"/>
      <c r="C250" s="41"/>
      <c r="D250" s="240" t="s">
        <v>170</v>
      </c>
      <c r="E250" s="41"/>
      <c r="F250" s="241" t="s">
        <v>1606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170</v>
      </c>
      <c r="AU250" s="18" t="s">
        <v>91</v>
      </c>
    </row>
    <row r="251" s="2" customFormat="1">
      <c r="A251" s="39"/>
      <c r="B251" s="40"/>
      <c r="C251" s="41"/>
      <c r="D251" s="245" t="s">
        <v>177</v>
      </c>
      <c r="E251" s="41"/>
      <c r="F251" s="246" t="s">
        <v>1607</v>
      </c>
      <c r="G251" s="41"/>
      <c r="H251" s="41"/>
      <c r="I251" s="242"/>
      <c r="J251" s="41"/>
      <c r="K251" s="41"/>
      <c r="L251" s="45"/>
      <c r="M251" s="243"/>
      <c r="N251" s="244"/>
      <c r="O251" s="92"/>
      <c r="P251" s="92"/>
      <c r="Q251" s="92"/>
      <c r="R251" s="92"/>
      <c r="S251" s="92"/>
      <c r="T251" s="93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177</v>
      </c>
      <c r="AU251" s="18" t="s">
        <v>91</v>
      </c>
    </row>
    <row r="252" s="2" customFormat="1" ht="16.5" customHeight="1">
      <c r="A252" s="39"/>
      <c r="B252" s="40"/>
      <c r="C252" s="227" t="s">
        <v>315</v>
      </c>
      <c r="D252" s="227" t="s">
        <v>164</v>
      </c>
      <c r="E252" s="228" t="s">
        <v>1480</v>
      </c>
      <c r="F252" s="229" t="s">
        <v>1481</v>
      </c>
      <c r="G252" s="230" t="s">
        <v>263</v>
      </c>
      <c r="H252" s="231">
        <v>40</v>
      </c>
      <c r="I252" s="232"/>
      <c r="J252" s="233">
        <f>ROUND(I252*H252,2)</f>
        <v>0</v>
      </c>
      <c r="K252" s="229" t="s">
        <v>174</v>
      </c>
      <c r="L252" s="45"/>
      <c r="M252" s="234" t="s">
        <v>1</v>
      </c>
      <c r="N252" s="235" t="s">
        <v>47</v>
      </c>
      <c r="O252" s="92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8" t="s">
        <v>168</v>
      </c>
      <c r="AT252" s="238" t="s">
        <v>164</v>
      </c>
      <c r="AU252" s="238" t="s">
        <v>91</v>
      </c>
      <c r="AY252" s="18" t="s">
        <v>162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8" t="s">
        <v>89</v>
      </c>
      <c r="BK252" s="239">
        <f>ROUND(I252*H252,2)</f>
        <v>0</v>
      </c>
      <c r="BL252" s="18" t="s">
        <v>168</v>
      </c>
      <c r="BM252" s="238" t="s">
        <v>1608</v>
      </c>
    </row>
    <row r="253" s="2" customFormat="1">
      <c r="A253" s="39"/>
      <c r="B253" s="40"/>
      <c r="C253" s="41"/>
      <c r="D253" s="240" t="s">
        <v>170</v>
      </c>
      <c r="E253" s="41"/>
      <c r="F253" s="241" t="s">
        <v>1483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170</v>
      </c>
      <c r="AU253" s="18" t="s">
        <v>91</v>
      </c>
    </row>
    <row r="254" s="2" customFormat="1">
      <c r="A254" s="39"/>
      <c r="B254" s="40"/>
      <c r="C254" s="41"/>
      <c r="D254" s="245" t="s">
        <v>177</v>
      </c>
      <c r="E254" s="41"/>
      <c r="F254" s="246" t="s">
        <v>1484</v>
      </c>
      <c r="G254" s="41"/>
      <c r="H254" s="41"/>
      <c r="I254" s="242"/>
      <c r="J254" s="41"/>
      <c r="K254" s="41"/>
      <c r="L254" s="45"/>
      <c r="M254" s="243"/>
      <c r="N254" s="244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177</v>
      </c>
      <c r="AU254" s="18" t="s">
        <v>91</v>
      </c>
    </row>
    <row r="255" s="2" customFormat="1" ht="16.5" customHeight="1">
      <c r="A255" s="39"/>
      <c r="B255" s="40"/>
      <c r="C255" s="280" t="s">
        <v>322</v>
      </c>
      <c r="D255" s="280" t="s">
        <v>210</v>
      </c>
      <c r="E255" s="281" t="s">
        <v>1485</v>
      </c>
      <c r="F255" s="282" t="s">
        <v>1486</v>
      </c>
      <c r="G255" s="283" t="s">
        <v>202</v>
      </c>
      <c r="H255" s="284">
        <v>0.80000000000000004</v>
      </c>
      <c r="I255" s="285"/>
      <c r="J255" s="286">
        <f>ROUND(I255*H255,2)</f>
        <v>0</v>
      </c>
      <c r="K255" s="282" t="s">
        <v>174</v>
      </c>
      <c r="L255" s="287"/>
      <c r="M255" s="288" t="s">
        <v>1</v>
      </c>
      <c r="N255" s="289" t="s">
        <v>47</v>
      </c>
      <c r="O255" s="92"/>
      <c r="P255" s="236">
        <f>O255*H255</f>
        <v>0</v>
      </c>
      <c r="Q255" s="236">
        <v>0.001</v>
      </c>
      <c r="R255" s="236">
        <f>Q255*H255</f>
        <v>0.00080000000000000004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214</v>
      </c>
      <c r="AT255" s="238" t="s">
        <v>210</v>
      </c>
      <c r="AU255" s="238" t="s">
        <v>91</v>
      </c>
      <c r="AY255" s="18" t="s">
        <v>162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89</v>
      </c>
      <c r="BK255" s="239">
        <f>ROUND(I255*H255,2)</f>
        <v>0</v>
      </c>
      <c r="BL255" s="18" t="s">
        <v>168</v>
      </c>
      <c r="BM255" s="238" t="s">
        <v>1609</v>
      </c>
    </row>
    <row r="256" s="2" customFormat="1">
      <c r="A256" s="39"/>
      <c r="B256" s="40"/>
      <c r="C256" s="41"/>
      <c r="D256" s="240" t="s">
        <v>170</v>
      </c>
      <c r="E256" s="41"/>
      <c r="F256" s="241" t="s">
        <v>1486</v>
      </c>
      <c r="G256" s="41"/>
      <c r="H256" s="41"/>
      <c r="I256" s="242"/>
      <c r="J256" s="41"/>
      <c r="K256" s="41"/>
      <c r="L256" s="45"/>
      <c r="M256" s="243"/>
      <c r="N256" s="24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170</v>
      </c>
      <c r="AU256" s="18" t="s">
        <v>91</v>
      </c>
    </row>
    <row r="257" s="14" customFormat="1">
      <c r="A257" s="14"/>
      <c r="B257" s="258"/>
      <c r="C257" s="259"/>
      <c r="D257" s="240" t="s">
        <v>181</v>
      </c>
      <c r="E257" s="259"/>
      <c r="F257" s="261" t="s">
        <v>1610</v>
      </c>
      <c r="G257" s="259"/>
      <c r="H257" s="262">
        <v>0.80000000000000004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181</v>
      </c>
      <c r="AU257" s="268" t="s">
        <v>91</v>
      </c>
      <c r="AV257" s="14" t="s">
        <v>91</v>
      </c>
      <c r="AW257" s="14" t="s">
        <v>4</v>
      </c>
      <c r="AX257" s="14" t="s">
        <v>89</v>
      </c>
      <c r="AY257" s="268" t="s">
        <v>162</v>
      </c>
    </row>
    <row r="258" s="12" customFormat="1" ht="22.8" customHeight="1">
      <c r="A258" s="12"/>
      <c r="B258" s="211"/>
      <c r="C258" s="212"/>
      <c r="D258" s="213" t="s">
        <v>81</v>
      </c>
      <c r="E258" s="225" t="s">
        <v>91</v>
      </c>
      <c r="F258" s="225" t="s">
        <v>243</v>
      </c>
      <c r="G258" s="212"/>
      <c r="H258" s="212"/>
      <c r="I258" s="215"/>
      <c r="J258" s="226">
        <f>BK258</f>
        <v>0</v>
      </c>
      <c r="K258" s="212"/>
      <c r="L258" s="217"/>
      <c r="M258" s="218"/>
      <c r="N258" s="219"/>
      <c r="O258" s="219"/>
      <c r="P258" s="220">
        <f>SUM(P259:P294)</f>
        <v>0</v>
      </c>
      <c r="Q258" s="219"/>
      <c r="R258" s="220">
        <f>SUM(R259:R294)</f>
        <v>97.695438399999986</v>
      </c>
      <c r="S258" s="219"/>
      <c r="T258" s="221">
        <f>SUM(T259:T294)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2" t="s">
        <v>89</v>
      </c>
      <c r="AT258" s="223" t="s">
        <v>81</v>
      </c>
      <c r="AU258" s="223" t="s">
        <v>89</v>
      </c>
      <c r="AY258" s="222" t="s">
        <v>162</v>
      </c>
      <c r="BK258" s="224">
        <f>SUM(BK259:BK294)</f>
        <v>0</v>
      </c>
    </row>
    <row r="259" s="2" customFormat="1" ht="16.5" customHeight="1">
      <c r="A259" s="39"/>
      <c r="B259" s="40"/>
      <c r="C259" s="227" t="s">
        <v>7</v>
      </c>
      <c r="D259" s="227" t="s">
        <v>164</v>
      </c>
      <c r="E259" s="228" t="s">
        <v>1611</v>
      </c>
      <c r="F259" s="229" t="s">
        <v>1612</v>
      </c>
      <c r="G259" s="230" t="s">
        <v>263</v>
      </c>
      <c r="H259" s="231">
        <v>77</v>
      </c>
      <c r="I259" s="232"/>
      <c r="J259" s="233">
        <f>ROUND(I259*H259,2)</f>
        <v>0</v>
      </c>
      <c r="K259" s="229" t="s">
        <v>174</v>
      </c>
      <c r="L259" s="45"/>
      <c r="M259" s="234" t="s">
        <v>1</v>
      </c>
      <c r="N259" s="235" t="s">
        <v>47</v>
      </c>
      <c r="O259" s="92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168</v>
      </c>
      <c r="AT259" s="238" t="s">
        <v>164</v>
      </c>
      <c r="AU259" s="238" t="s">
        <v>91</v>
      </c>
      <c r="AY259" s="18" t="s">
        <v>162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89</v>
      </c>
      <c r="BK259" s="239">
        <f>ROUND(I259*H259,2)</f>
        <v>0</v>
      </c>
      <c r="BL259" s="18" t="s">
        <v>168</v>
      </c>
      <c r="BM259" s="238" t="s">
        <v>1613</v>
      </c>
    </row>
    <row r="260" s="2" customFormat="1">
      <c r="A260" s="39"/>
      <c r="B260" s="40"/>
      <c r="C260" s="41"/>
      <c r="D260" s="240" t="s">
        <v>170</v>
      </c>
      <c r="E260" s="41"/>
      <c r="F260" s="241" t="s">
        <v>1614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170</v>
      </c>
      <c r="AU260" s="18" t="s">
        <v>91</v>
      </c>
    </row>
    <row r="261" s="2" customFormat="1">
      <c r="A261" s="39"/>
      <c r="B261" s="40"/>
      <c r="C261" s="41"/>
      <c r="D261" s="245" t="s">
        <v>177</v>
      </c>
      <c r="E261" s="41"/>
      <c r="F261" s="246" t="s">
        <v>1615</v>
      </c>
      <c r="G261" s="41"/>
      <c r="H261" s="41"/>
      <c r="I261" s="242"/>
      <c r="J261" s="41"/>
      <c r="K261" s="41"/>
      <c r="L261" s="45"/>
      <c r="M261" s="243"/>
      <c r="N261" s="244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177</v>
      </c>
      <c r="AU261" s="18" t="s">
        <v>91</v>
      </c>
    </row>
    <row r="262" s="13" customFormat="1">
      <c r="A262" s="13"/>
      <c r="B262" s="248"/>
      <c r="C262" s="249"/>
      <c r="D262" s="240" t="s">
        <v>181</v>
      </c>
      <c r="E262" s="250" t="s">
        <v>1</v>
      </c>
      <c r="F262" s="251" t="s">
        <v>1594</v>
      </c>
      <c r="G262" s="249"/>
      <c r="H262" s="250" t="s">
        <v>1</v>
      </c>
      <c r="I262" s="252"/>
      <c r="J262" s="249"/>
      <c r="K262" s="249"/>
      <c r="L262" s="253"/>
      <c r="M262" s="254"/>
      <c r="N262" s="255"/>
      <c r="O262" s="255"/>
      <c r="P262" s="255"/>
      <c r="Q262" s="255"/>
      <c r="R262" s="255"/>
      <c r="S262" s="255"/>
      <c r="T262" s="25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7" t="s">
        <v>181</v>
      </c>
      <c r="AU262" s="257" t="s">
        <v>91</v>
      </c>
      <c r="AV262" s="13" t="s">
        <v>89</v>
      </c>
      <c r="AW262" s="13" t="s">
        <v>38</v>
      </c>
      <c r="AX262" s="13" t="s">
        <v>82</v>
      </c>
      <c r="AY262" s="257" t="s">
        <v>162</v>
      </c>
    </row>
    <row r="263" s="14" customFormat="1">
      <c r="A263" s="14"/>
      <c r="B263" s="258"/>
      <c r="C263" s="259"/>
      <c r="D263" s="240" t="s">
        <v>181</v>
      </c>
      <c r="E263" s="260" t="s">
        <v>1</v>
      </c>
      <c r="F263" s="261" t="s">
        <v>1616</v>
      </c>
      <c r="G263" s="259"/>
      <c r="H263" s="262">
        <v>45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8" t="s">
        <v>181</v>
      </c>
      <c r="AU263" s="268" t="s">
        <v>91</v>
      </c>
      <c r="AV263" s="14" t="s">
        <v>91</v>
      </c>
      <c r="AW263" s="14" t="s">
        <v>38</v>
      </c>
      <c r="AX263" s="14" t="s">
        <v>82</v>
      </c>
      <c r="AY263" s="268" t="s">
        <v>162</v>
      </c>
    </row>
    <row r="264" s="14" customFormat="1">
      <c r="A264" s="14"/>
      <c r="B264" s="258"/>
      <c r="C264" s="259"/>
      <c r="D264" s="240" t="s">
        <v>181</v>
      </c>
      <c r="E264" s="260" t="s">
        <v>1</v>
      </c>
      <c r="F264" s="261" t="s">
        <v>1617</v>
      </c>
      <c r="G264" s="259"/>
      <c r="H264" s="262">
        <v>32</v>
      </c>
      <c r="I264" s="263"/>
      <c r="J264" s="259"/>
      <c r="K264" s="259"/>
      <c r="L264" s="264"/>
      <c r="M264" s="265"/>
      <c r="N264" s="266"/>
      <c r="O264" s="266"/>
      <c r="P264" s="266"/>
      <c r="Q264" s="266"/>
      <c r="R264" s="266"/>
      <c r="S264" s="266"/>
      <c r="T264" s="267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8" t="s">
        <v>181</v>
      </c>
      <c r="AU264" s="268" t="s">
        <v>91</v>
      </c>
      <c r="AV264" s="14" t="s">
        <v>91</v>
      </c>
      <c r="AW264" s="14" t="s">
        <v>38</v>
      </c>
      <c r="AX264" s="14" t="s">
        <v>82</v>
      </c>
      <c r="AY264" s="268" t="s">
        <v>162</v>
      </c>
    </row>
    <row r="265" s="15" customFormat="1">
      <c r="A265" s="15"/>
      <c r="B265" s="269"/>
      <c r="C265" s="270"/>
      <c r="D265" s="240" t="s">
        <v>181</v>
      </c>
      <c r="E265" s="271" t="s">
        <v>1</v>
      </c>
      <c r="F265" s="272" t="s">
        <v>186</v>
      </c>
      <c r="G265" s="270"/>
      <c r="H265" s="273">
        <v>77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9" t="s">
        <v>181</v>
      </c>
      <c r="AU265" s="279" t="s">
        <v>91</v>
      </c>
      <c r="AV265" s="15" t="s">
        <v>168</v>
      </c>
      <c r="AW265" s="15" t="s">
        <v>38</v>
      </c>
      <c r="AX265" s="15" t="s">
        <v>89</v>
      </c>
      <c r="AY265" s="279" t="s">
        <v>162</v>
      </c>
    </row>
    <row r="266" s="2" customFormat="1" ht="16.5" customHeight="1">
      <c r="A266" s="39"/>
      <c r="B266" s="40"/>
      <c r="C266" s="280" t="s">
        <v>335</v>
      </c>
      <c r="D266" s="280" t="s">
        <v>210</v>
      </c>
      <c r="E266" s="281" t="s">
        <v>1494</v>
      </c>
      <c r="F266" s="282" t="s">
        <v>1495</v>
      </c>
      <c r="G266" s="283" t="s">
        <v>173</v>
      </c>
      <c r="H266" s="284">
        <v>22.138000000000002</v>
      </c>
      <c r="I266" s="285"/>
      <c r="J266" s="286">
        <f>ROUND(I266*H266,2)</f>
        <v>0</v>
      </c>
      <c r="K266" s="282" t="s">
        <v>174</v>
      </c>
      <c r="L266" s="287"/>
      <c r="M266" s="288" t="s">
        <v>1</v>
      </c>
      <c r="N266" s="289" t="s">
        <v>47</v>
      </c>
      <c r="O266" s="92"/>
      <c r="P266" s="236">
        <f>O266*H266</f>
        <v>0</v>
      </c>
      <c r="Q266" s="236">
        <v>2.4289999999999998</v>
      </c>
      <c r="R266" s="236">
        <f>Q266*H266</f>
        <v>53.773201999999998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214</v>
      </c>
      <c r="AT266" s="238" t="s">
        <v>210</v>
      </c>
      <c r="AU266" s="238" t="s">
        <v>91</v>
      </c>
      <c r="AY266" s="18" t="s">
        <v>162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89</v>
      </c>
      <c r="BK266" s="239">
        <f>ROUND(I266*H266,2)</f>
        <v>0</v>
      </c>
      <c r="BL266" s="18" t="s">
        <v>168</v>
      </c>
      <c r="BM266" s="238" t="s">
        <v>1618</v>
      </c>
    </row>
    <row r="267" s="2" customFormat="1">
      <c r="A267" s="39"/>
      <c r="B267" s="40"/>
      <c r="C267" s="41"/>
      <c r="D267" s="240" t="s">
        <v>170</v>
      </c>
      <c r="E267" s="41"/>
      <c r="F267" s="241" t="s">
        <v>1495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170</v>
      </c>
      <c r="AU267" s="18" t="s">
        <v>91</v>
      </c>
    </row>
    <row r="268" s="14" customFormat="1">
      <c r="A268" s="14"/>
      <c r="B268" s="258"/>
      <c r="C268" s="259"/>
      <c r="D268" s="240" t="s">
        <v>181</v>
      </c>
      <c r="E268" s="259"/>
      <c r="F268" s="261" t="s">
        <v>1619</v>
      </c>
      <c r="G268" s="259"/>
      <c r="H268" s="262">
        <v>22.138000000000002</v>
      </c>
      <c r="I268" s="263"/>
      <c r="J268" s="259"/>
      <c r="K268" s="259"/>
      <c r="L268" s="264"/>
      <c r="M268" s="265"/>
      <c r="N268" s="266"/>
      <c r="O268" s="266"/>
      <c r="P268" s="266"/>
      <c r="Q268" s="266"/>
      <c r="R268" s="266"/>
      <c r="S268" s="266"/>
      <c r="T268" s="26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8" t="s">
        <v>181</v>
      </c>
      <c r="AU268" s="268" t="s">
        <v>91</v>
      </c>
      <c r="AV268" s="14" t="s">
        <v>91</v>
      </c>
      <c r="AW268" s="14" t="s">
        <v>4</v>
      </c>
      <c r="AX268" s="14" t="s">
        <v>89</v>
      </c>
      <c r="AY268" s="268" t="s">
        <v>162</v>
      </c>
    </row>
    <row r="269" s="2" customFormat="1" ht="21.75" customHeight="1">
      <c r="A269" s="39"/>
      <c r="B269" s="40"/>
      <c r="C269" s="227" t="s">
        <v>341</v>
      </c>
      <c r="D269" s="227" t="s">
        <v>164</v>
      </c>
      <c r="E269" s="228" t="s">
        <v>1620</v>
      </c>
      <c r="F269" s="229" t="s">
        <v>1621</v>
      </c>
      <c r="G269" s="230" t="s">
        <v>263</v>
      </c>
      <c r="H269" s="231">
        <v>77</v>
      </c>
      <c r="I269" s="232"/>
      <c r="J269" s="233">
        <f>ROUND(I269*H269,2)</f>
        <v>0</v>
      </c>
      <c r="K269" s="229" t="s">
        <v>174</v>
      </c>
      <c r="L269" s="45"/>
      <c r="M269" s="234" t="s">
        <v>1</v>
      </c>
      <c r="N269" s="235" t="s">
        <v>47</v>
      </c>
      <c r="O269" s="92"/>
      <c r="P269" s="236">
        <f>O269*H269</f>
        <v>0</v>
      </c>
      <c r="Q269" s="236">
        <v>0.01899</v>
      </c>
      <c r="R269" s="236">
        <f>Q269*H269</f>
        <v>1.4622299999999999</v>
      </c>
      <c r="S269" s="236">
        <v>0</v>
      </c>
      <c r="T269" s="237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8" t="s">
        <v>168</v>
      </c>
      <c r="AT269" s="238" t="s">
        <v>164</v>
      </c>
      <c r="AU269" s="238" t="s">
        <v>91</v>
      </c>
      <c r="AY269" s="18" t="s">
        <v>162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8" t="s">
        <v>89</v>
      </c>
      <c r="BK269" s="239">
        <f>ROUND(I269*H269,2)</f>
        <v>0</v>
      </c>
      <c r="BL269" s="18" t="s">
        <v>168</v>
      </c>
      <c r="BM269" s="238" t="s">
        <v>1622</v>
      </c>
    </row>
    <row r="270" s="2" customFormat="1">
      <c r="A270" s="39"/>
      <c r="B270" s="40"/>
      <c r="C270" s="41"/>
      <c r="D270" s="240" t="s">
        <v>170</v>
      </c>
      <c r="E270" s="41"/>
      <c r="F270" s="241" t="s">
        <v>1623</v>
      </c>
      <c r="G270" s="41"/>
      <c r="H270" s="41"/>
      <c r="I270" s="242"/>
      <c r="J270" s="41"/>
      <c r="K270" s="41"/>
      <c r="L270" s="45"/>
      <c r="M270" s="243"/>
      <c r="N270" s="244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170</v>
      </c>
      <c r="AU270" s="18" t="s">
        <v>91</v>
      </c>
    </row>
    <row r="271" s="2" customFormat="1">
      <c r="A271" s="39"/>
      <c r="B271" s="40"/>
      <c r="C271" s="41"/>
      <c r="D271" s="245" t="s">
        <v>177</v>
      </c>
      <c r="E271" s="41"/>
      <c r="F271" s="246" t="s">
        <v>1624</v>
      </c>
      <c r="G271" s="41"/>
      <c r="H271" s="41"/>
      <c r="I271" s="242"/>
      <c r="J271" s="41"/>
      <c r="K271" s="41"/>
      <c r="L271" s="45"/>
      <c r="M271" s="243"/>
      <c r="N271" s="244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177</v>
      </c>
      <c r="AU271" s="18" t="s">
        <v>91</v>
      </c>
    </row>
    <row r="272" s="13" customFormat="1">
      <c r="A272" s="13"/>
      <c r="B272" s="248"/>
      <c r="C272" s="249"/>
      <c r="D272" s="240" t="s">
        <v>181</v>
      </c>
      <c r="E272" s="250" t="s">
        <v>1</v>
      </c>
      <c r="F272" s="251" t="s">
        <v>1594</v>
      </c>
      <c r="G272" s="249"/>
      <c r="H272" s="250" t="s">
        <v>1</v>
      </c>
      <c r="I272" s="252"/>
      <c r="J272" s="249"/>
      <c r="K272" s="249"/>
      <c r="L272" s="253"/>
      <c r="M272" s="254"/>
      <c r="N272" s="255"/>
      <c r="O272" s="255"/>
      <c r="P272" s="255"/>
      <c r="Q272" s="255"/>
      <c r="R272" s="255"/>
      <c r="S272" s="255"/>
      <c r="T272" s="25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7" t="s">
        <v>181</v>
      </c>
      <c r="AU272" s="257" t="s">
        <v>91</v>
      </c>
      <c r="AV272" s="13" t="s">
        <v>89</v>
      </c>
      <c r="AW272" s="13" t="s">
        <v>38</v>
      </c>
      <c r="AX272" s="13" t="s">
        <v>82</v>
      </c>
      <c r="AY272" s="257" t="s">
        <v>162</v>
      </c>
    </row>
    <row r="273" s="14" customFormat="1">
      <c r="A273" s="14"/>
      <c r="B273" s="258"/>
      <c r="C273" s="259"/>
      <c r="D273" s="240" t="s">
        <v>181</v>
      </c>
      <c r="E273" s="260" t="s">
        <v>1</v>
      </c>
      <c r="F273" s="261" t="s">
        <v>1616</v>
      </c>
      <c r="G273" s="259"/>
      <c r="H273" s="262">
        <v>45</v>
      </c>
      <c r="I273" s="263"/>
      <c r="J273" s="259"/>
      <c r="K273" s="259"/>
      <c r="L273" s="264"/>
      <c r="M273" s="265"/>
      <c r="N273" s="266"/>
      <c r="O273" s="266"/>
      <c r="P273" s="266"/>
      <c r="Q273" s="266"/>
      <c r="R273" s="266"/>
      <c r="S273" s="266"/>
      <c r="T273" s="26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8" t="s">
        <v>181</v>
      </c>
      <c r="AU273" s="268" t="s">
        <v>91</v>
      </c>
      <c r="AV273" s="14" t="s">
        <v>91</v>
      </c>
      <c r="AW273" s="14" t="s">
        <v>38</v>
      </c>
      <c r="AX273" s="14" t="s">
        <v>82</v>
      </c>
      <c r="AY273" s="268" t="s">
        <v>162</v>
      </c>
    </row>
    <row r="274" s="14" customFormat="1">
      <c r="A274" s="14"/>
      <c r="B274" s="258"/>
      <c r="C274" s="259"/>
      <c r="D274" s="240" t="s">
        <v>181</v>
      </c>
      <c r="E274" s="260" t="s">
        <v>1</v>
      </c>
      <c r="F274" s="261" t="s">
        <v>1617</v>
      </c>
      <c r="G274" s="259"/>
      <c r="H274" s="262">
        <v>32</v>
      </c>
      <c r="I274" s="263"/>
      <c r="J274" s="259"/>
      <c r="K274" s="259"/>
      <c r="L274" s="264"/>
      <c r="M274" s="265"/>
      <c r="N274" s="266"/>
      <c r="O274" s="266"/>
      <c r="P274" s="266"/>
      <c r="Q274" s="266"/>
      <c r="R274" s="266"/>
      <c r="S274" s="266"/>
      <c r="T274" s="26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8" t="s">
        <v>181</v>
      </c>
      <c r="AU274" s="268" t="s">
        <v>91</v>
      </c>
      <c r="AV274" s="14" t="s">
        <v>91</v>
      </c>
      <c r="AW274" s="14" t="s">
        <v>38</v>
      </c>
      <c r="AX274" s="14" t="s">
        <v>82</v>
      </c>
      <c r="AY274" s="268" t="s">
        <v>162</v>
      </c>
    </row>
    <row r="275" s="15" customFormat="1">
      <c r="A275" s="15"/>
      <c r="B275" s="269"/>
      <c r="C275" s="270"/>
      <c r="D275" s="240" t="s">
        <v>181</v>
      </c>
      <c r="E275" s="271" t="s">
        <v>1</v>
      </c>
      <c r="F275" s="272" t="s">
        <v>186</v>
      </c>
      <c r="G275" s="270"/>
      <c r="H275" s="273">
        <v>77</v>
      </c>
      <c r="I275" s="274"/>
      <c r="J275" s="270"/>
      <c r="K275" s="270"/>
      <c r="L275" s="275"/>
      <c r="M275" s="276"/>
      <c r="N275" s="277"/>
      <c r="O275" s="277"/>
      <c r="P275" s="277"/>
      <c r="Q275" s="277"/>
      <c r="R275" s="277"/>
      <c r="S275" s="277"/>
      <c r="T275" s="278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9" t="s">
        <v>181</v>
      </c>
      <c r="AU275" s="279" t="s">
        <v>91</v>
      </c>
      <c r="AV275" s="15" t="s">
        <v>168</v>
      </c>
      <c r="AW275" s="15" t="s">
        <v>38</v>
      </c>
      <c r="AX275" s="15" t="s">
        <v>89</v>
      </c>
      <c r="AY275" s="279" t="s">
        <v>162</v>
      </c>
    </row>
    <row r="276" s="2" customFormat="1" ht="16.5" customHeight="1">
      <c r="A276" s="39"/>
      <c r="B276" s="40"/>
      <c r="C276" s="227" t="s">
        <v>347</v>
      </c>
      <c r="D276" s="227" t="s">
        <v>164</v>
      </c>
      <c r="E276" s="228" t="s">
        <v>1508</v>
      </c>
      <c r="F276" s="229" t="s">
        <v>1509</v>
      </c>
      <c r="G276" s="230" t="s">
        <v>247</v>
      </c>
      <c r="H276" s="231">
        <v>26</v>
      </c>
      <c r="I276" s="232"/>
      <c r="J276" s="233">
        <f>ROUND(I276*H276,2)</f>
        <v>0</v>
      </c>
      <c r="K276" s="229" t="s">
        <v>174</v>
      </c>
      <c r="L276" s="45"/>
      <c r="M276" s="234" t="s">
        <v>1</v>
      </c>
      <c r="N276" s="235" t="s">
        <v>47</v>
      </c>
      <c r="O276" s="92"/>
      <c r="P276" s="236">
        <f>O276*H276</f>
        <v>0</v>
      </c>
      <c r="Q276" s="236">
        <v>0.00079000000000000001</v>
      </c>
      <c r="R276" s="236">
        <f>Q276*H276</f>
        <v>0.020539999999999999</v>
      </c>
      <c r="S276" s="236">
        <v>0</v>
      </c>
      <c r="T276" s="23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8" t="s">
        <v>168</v>
      </c>
      <c r="AT276" s="238" t="s">
        <v>164</v>
      </c>
      <c r="AU276" s="238" t="s">
        <v>91</v>
      </c>
      <c r="AY276" s="18" t="s">
        <v>162</v>
      </c>
      <c r="BE276" s="239">
        <f>IF(N276="základní",J276,0)</f>
        <v>0</v>
      </c>
      <c r="BF276" s="239">
        <f>IF(N276="snížená",J276,0)</f>
        <v>0</v>
      </c>
      <c r="BG276" s="239">
        <f>IF(N276="zákl. přenesená",J276,0)</f>
        <v>0</v>
      </c>
      <c r="BH276" s="239">
        <f>IF(N276="sníž. přenesená",J276,0)</f>
        <v>0</v>
      </c>
      <c r="BI276" s="239">
        <f>IF(N276="nulová",J276,0)</f>
        <v>0</v>
      </c>
      <c r="BJ276" s="18" t="s">
        <v>89</v>
      </c>
      <c r="BK276" s="239">
        <f>ROUND(I276*H276,2)</f>
        <v>0</v>
      </c>
      <c r="BL276" s="18" t="s">
        <v>168</v>
      </c>
      <c r="BM276" s="238" t="s">
        <v>1625</v>
      </c>
    </row>
    <row r="277" s="2" customFormat="1">
      <c r="A277" s="39"/>
      <c r="B277" s="40"/>
      <c r="C277" s="41"/>
      <c r="D277" s="240" t="s">
        <v>170</v>
      </c>
      <c r="E277" s="41"/>
      <c r="F277" s="241" t="s">
        <v>1511</v>
      </c>
      <c r="G277" s="41"/>
      <c r="H277" s="41"/>
      <c r="I277" s="242"/>
      <c r="J277" s="41"/>
      <c r="K277" s="41"/>
      <c r="L277" s="45"/>
      <c r="M277" s="243"/>
      <c r="N277" s="244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170</v>
      </c>
      <c r="AU277" s="18" t="s">
        <v>91</v>
      </c>
    </row>
    <row r="278" s="2" customFormat="1">
      <c r="A278" s="39"/>
      <c r="B278" s="40"/>
      <c r="C278" s="41"/>
      <c r="D278" s="245" t="s">
        <v>177</v>
      </c>
      <c r="E278" s="41"/>
      <c r="F278" s="246" t="s">
        <v>1512</v>
      </c>
      <c r="G278" s="41"/>
      <c r="H278" s="41"/>
      <c r="I278" s="242"/>
      <c r="J278" s="41"/>
      <c r="K278" s="41"/>
      <c r="L278" s="45"/>
      <c r="M278" s="243"/>
      <c r="N278" s="244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177</v>
      </c>
      <c r="AU278" s="18" t="s">
        <v>91</v>
      </c>
    </row>
    <row r="279" s="13" customFormat="1">
      <c r="A279" s="13"/>
      <c r="B279" s="248"/>
      <c r="C279" s="249"/>
      <c r="D279" s="240" t="s">
        <v>181</v>
      </c>
      <c r="E279" s="250" t="s">
        <v>1</v>
      </c>
      <c r="F279" s="251" t="s">
        <v>1626</v>
      </c>
      <c r="G279" s="249"/>
      <c r="H279" s="250" t="s">
        <v>1</v>
      </c>
      <c r="I279" s="252"/>
      <c r="J279" s="249"/>
      <c r="K279" s="249"/>
      <c r="L279" s="253"/>
      <c r="M279" s="254"/>
      <c r="N279" s="255"/>
      <c r="O279" s="255"/>
      <c r="P279" s="255"/>
      <c r="Q279" s="255"/>
      <c r="R279" s="255"/>
      <c r="S279" s="255"/>
      <c r="T279" s="25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7" t="s">
        <v>181</v>
      </c>
      <c r="AU279" s="257" t="s">
        <v>91</v>
      </c>
      <c r="AV279" s="13" t="s">
        <v>89</v>
      </c>
      <c r="AW279" s="13" t="s">
        <v>38</v>
      </c>
      <c r="AX279" s="13" t="s">
        <v>82</v>
      </c>
      <c r="AY279" s="257" t="s">
        <v>162</v>
      </c>
    </row>
    <row r="280" s="14" customFormat="1">
      <c r="A280" s="14"/>
      <c r="B280" s="258"/>
      <c r="C280" s="259"/>
      <c r="D280" s="240" t="s">
        <v>181</v>
      </c>
      <c r="E280" s="260" t="s">
        <v>1</v>
      </c>
      <c r="F280" s="261" t="s">
        <v>1627</v>
      </c>
      <c r="G280" s="259"/>
      <c r="H280" s="262">
        <v>18</v>
      </c>
      <c r="I280" s="263"/>
      <c r="J280" s="259"/>
      <c r="K280" s="259"/>
      <c r="L280" s="264"/>
      <c r="M280" s="265"/>
      <c r="N280" s="266"/>
      <c r="O280" s="266"/>
      <c r="P280" s="266"/>
      <c r="Q280" s="266"/>
      <c r="R280" s="266"/>
      <c r="S280" s="266"/>
      <c r="T280" s="267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8" t="s">
        <v>181</v>
      </c>
      <c r="AU280" s="268" t="s">
        <v>91</v>
      </c>
      <c r="AV280" s="14" t="s">
        <v>91</v>
      </c>
      <c r="AW280" s="14" t="s">
        <v>38</v>
      </c>
      <c r="AX280" s="14" t="s">
        <v>82</v>
      </c>
      <c r="AY280" s="268" t="s">
        <v>162</v>
      </c>
    </row>
    <row r="281" s="14" customFormat="1">
      <c r="A281" s="14"/>
      <c r="B281" s="258"/>
      <c r="C281" s="259"/>
      <c r="D281" s="240" t="s">
        <v>181</v>
      </c>
      <c r="E281" s="260" t="s">
        <v>1</v>
      </c>
      <c r="F281" s="261" t="s">
        <v>1628</v>
      </c>
      <c r="G281" s="259"/>
      <c r="H281" s="262">
        <v>8</v>
      </c>
      <c r="I281" s="263"/>
      <c r="J281" s="259"/>
      <c r="K281" s="259"/>
      <c r="L281" s="264"/>
      <c r="M281" s="265"/>
      <c r="N281" s="266"/>
      <c r="O281" s="266"/>
      <c r="P281" s="266"/>
      <c r="Q281" s="266"/>
      <c r="R281" s="266"/>
      <c r="S281" s="266"/>
      <c r="T281" s="26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8" t="s">
        <v>181</v>
      </c>
      <c r="AU281" s="268" t="s">
        <v>91</v>
      </c>
      <c r="AV281" s="14" t="s">
        <v>91</v>
      </c>
      <c r="AW281" s="14" t="s">
        <v>38</v>
      </c>
      <c r="AX281" s="14" t="s">
        <v>82</v>
      </c>
      <c r="AY281" s="268" t="s">
        <v>162</v>
      </c>
    </row>
    <row r="282" s="15" customFormat="1">
      <c r="A282" s="15"/>
      <c r="B282" s="269"/>
      <c r="C282" s="270"/>
      <c r="D282" s="240" t="s">
        <v>181</v>
      </c>
      <c r="E282" s="271" t="s">
        <v>1</v>
      </c>
      <c r="F282" s="272" t="s">
        <v>186</v>
      </c>
      <c r="G282" s="270"/>
      <c r="H282" s="273">
        <v>26</v>
      </c>
      <c r="I282" s="274"/>
      <c r="J282" s="270"/>
      <c r="K282" s="270"/>
      <c r="L282" s="275"/>
      <c r="M282" s="276"/>
      <c r="N282" s="277"/>
      <c r="O282" s="277"/>
      <c r="P282" s="277"/>
      <c r="Q282" s="277"/>
      <c r="R282" s="277"/>
      <c r="S282" s="277"/>
      <c r="T282" s="278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9" t="s">
        <v>181</v>
      </c>
      <c r="AU282" s="279" t="s">
        <v>91</v>
      </c>
      <c r="AV282" s="15" t="s">
        <v>168</v>
      </c>
      <c r="AW282" s="15" t="s">
        <v>38</v>
      </c>
      <c r="AX282" s="15" t="s">
        <v>89</v>
      </c>
      <c r="AY282" s="279" t="s">
        <v>162</v>
      </c>
    </row>
    <row r="283" s="2" customFormat="1" ht="16.5" customHeight="1">
      <c r="A283" s="39"/>
      <c r="B283" s="40"/>
      <c r="C283" s="227" t="s">
        <v>354</v>
      </c>
      <c r="D283" s="227" t="s">
        <v>164</v>
      </c>
      <c r="E283" s="228" t="s">
        <v>1629</v>
      </c>
      <c r="F283" s="229" t="s">
        <v>1630</v>
      </c>
      <c r="G283" s="230" t="s">
        <v>173</v>
      </c>
      <c r="H283" s="231">
        <v>9.4700000000000006</v>
      </c>
      <c r="I283" s="232"/>
      <c r="J283" s="233">
        <f>ROUND(I283*H283,2)</f>
        <v>0</v>
      </c>
      <c r="K283" s="229" t="s">
        <v>174</v>
      </c>
      <c r="L283" s="45"/>
      <c r="M283" s="234" t="s">
        <v>1</v>
      </c>
      <c r="N283" s="235" t="s">
        <v>47</v>
      </c>
      <c r="O283" s="92"/>
      <c r="P283" s="236">
        <f>O283*H283</f>
        <v>0</v>
      </c>
      <c r="Q283" s="236">
        <v>2.5505399999999998</v>
      </c>
      <c r="R283" s="236">
        <f>Q283*H283</f>
        <v>24.153613799999999</v>
      </c>
      <c r="S283" s="236">
        <v>0</v>
      </c>
      <c r="T283" s="23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8" t="s">
        <v>168</v>
      </c>
      <c r="AT283" s="238" t="s">
        <v>164</v>
      </c>
      <c r="AU283" s="238" t="s">
        <v>91</v>
      </c>
      <c r="AY283" s="18" t="s">
        <v>162</v>
      </c>
      <c r="BE283" s="239">
        <f>IF(N283="základní",J283,0)</f>
        <v>0</v>
      </c>
      <c r="BF283" s="239">
        <f>IF(N283="snížená",J283,0)</f>
        <v>0</v>
      </c>
      <c r="BG283" s="239">
        <f>IF(N283="zákl. přenesená",J283,0)</f>
        <v>0</v>
      </c>
      <c r="BH283" s="239">
        <f>IF(N283="sníž. přenesená",J283,0)</f>
        <v>0</v>
      </c>
      <c r="BI283" s="239">
        <f>IF(N283="nulová",J283,0)</f>
        <v>0</v>
      </c>
      <c r="BJ283" s="18" t="s">
        <v>89</v>
      </c>
      <c r="BK283" s="239">
        <f>ROUND(I283*H283,2)</f>
        <v>0</v>
      </c>
      <c r="BL283" s="18" t="s">
        <v>168</v>
      </c>
      <c r="BM283" s="238" t="s">
        <v>1631</v>
      </c>
    </row>
    <row r="284" s="2" customFormat="1">
      <c r="A284" s="39"/>
      <c r="B284" s="40"/>
      <c r="C284" s="41"/>
      <c r="D284" s="240" t="s">
        <v>170</v>
      </c>
      <c r="E284" s="41"/>
      <c r="F284" s="241" t="s">
        <v>1632</v>
      </c>
      <c r="G284" s="41"/>
      <c r="H284" s="41"/>
      <c r="I284" s="242"/>
      <c r="J284" s="41"/>
      <c r="K284" s="41"/>
      <c r="L284" s="45"/>
      <c r="M284" s="243"/>
      <c r="N284" s="244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170</v>
      </c>
      <c r="AU284" s="18" t="s">
        <v>91</v>
      </c>
    </row>
    <row r="285" s="2" customFormat="1">
      <c r="A285" s="39"/>
      <c r="B285" s="40"/>
      <c r="C285" s="41"/>
      <c r="D285" s="245" t="s">
        <v>177</v>
      </c>
      <c r="E285" s="41"/>
      <c r="F285" s="246" t="s">
        <v>1633</v>
      </c>
      <c r="G285" s="41"/>
      <c r="H285" s="41"/>
      <c r="I285" s="242"/>
      <c r="J285" s="41"/>
      <c r="K285" s="41"/>
      <c r="L285" s="45"/>
      <c r="M285" s="243"/>
      <c r="N285" s="244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177</v>
      </c>
      <c r="AU285" s="18" t="s">
        <v>91</v>
      </c>
    </row>
    <row r="286" s="13" customFormat="1">
      <c r="A286" s="13"/>
      <c r="B286" s="248"/>
      <c r="C286" s="249"/>
      <c r="D286" s="240" t="s">
        <v>181</v>
      </c>
      <c r="E286" s="250" t="s">
        <v>1</v>
      </c>
      <c r="F286" s="251" t="s">
        <v>1634</v>
      </c>
      <c r="G286" s="249"/>
      <c r="H286" s="250" t="s">
        <v>1</v>
      </c>
      <c r="I286" s="252"/>
      <c r="J286" s="249"/>
      <c r="K286" s="249"/>
      <c r="L286" s="253"/>
      <c r="M286" s="254"/>
      <c r="N286" s="255"/>
      <c r="O286" s="255"/>
      <c r="P286" s="255"/>
      <c r="Q286" s="255"/>
      <c r="R286" s="255"/>
      <c r="S286" s="255"/>
      <c r="T286" s="25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7" t="s">
        <v>181</v>
      </c>
      <c r="AU286" s="257" t="s">
        <v>91</v>
      </c>
      <c r="AV286" s="13" t="s">
        <v>89</v>
      </c>
      <c r="AW286" s="13" t="s">
        <v>38</v>
      </c>
      <c r="AX286" s="13" t="s">
        <v>82</v>
      </c>
      <c r="AY286" s="257" t="s">
        <v>162</v>
      </c>
    </row>
    <row r="287" s="14" customFormat="1">
      <c r="A287" s="14"/>
      <c r="B287" s="258"/>
      <c r="C287" s="259"/>
      <c r="D287" s="240" t="s">
        <v>181</v>
      </c>
      <c r="E287" s="260" t="s">
        <v>1</v>
      </c>
      <c r="F287" s="261" t="s">
        <v>1635</v>
      </c>
      <c r="G287" s="259"/>
      <c r="H287" s="262">
        <v>4.7300000000000004</v>
      </c>
      <c r="I287" s="263"/>
      <c r="J287" s="259"/>
      <c r="K287" s="259"/>
      <c r="L287" s="264"/>
      <c r="M287" s="265"/>
      <c r="N287" s="266"/>
      <c r="O287" s="266"/>
      <c r="P287" s="266"/>
      <c r="Q287" s="266"/>
      <c r="R287" s="266"/>
      <c r="S287" s="266"/>
      <c r="T287" s="267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8" t="s">
        <v>181</v>
      </c>
      <c r="AU287" s="268" t="s">
        <v>91</v>
      </c>
      <c r="AV287" s="14" t="s">
        <v>91</v>
      </c>
      <c r="AW287" s="14" t="s">
        <v>38</v>
      </c>
      <c r="AX287" s="14" t="s">
        <v>82</v>
      </c>
      <c r="AY287" s="268" t="s">
        <v>162</v>
      </c>
    </row>
    <row r="288" s="14" customFormat="1">
      <c r="A288" s="14"/>
      <c r="B288" s="258"/>
      <c r="C288" s="259"/>
      <c r="D288" s="240" t="s">
        <v>181</v>
      </c>
      <c r="E288" s="260" t="s">
        <v>1</v>
      </c>
      <c r="F288" s="261" t="s">
        <v>1636</v>
      </c>
      <c r="G288" s="259"/>
      <c r="H288" s="262">
        <v>4.7400000000000002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181</v>
      </c>
      <c r="AU288" s="268" t="s">
        <v>91</v>
      </c>
      <c r="AV288" s="14" t="s">
        <v>91</v>
      </c>
      <c r="AW288" s="14" t="s">
        <v>38</v>
      </c>
      <c r="AX288" s="14" t="s">
        <v>82</v>
      </c>
      <c r="AY288" s="268" t="s">
        <v>162</v>
      </c>
    </row>
    <row r="289" s="15" customFormat="1">
      <c r="A289" s="15"/>
      <c r="B289" s="269"/>
      <c r="C289" s="270"/>
      <c r="D289" s="240" t="s">
        <v>181</v>
      </c>
      <c r="E289" s="271" t="s">
        <v>1</v>
      </c>
      <c r="F289" s="272" t="s">
        <v>186</v>
      </c>
      <c r="G289" s="270"/>
      <c r="H289" s="273">
        <v>9.4700000000000006</v>
      </c>
      <c r="I289" s="274"/>
      <c r="J289" s="270"/>
      <c r="K289" s="270"/>
      <c r="L289" s="275"/>
      <c r="M289" s="276"/>
      <c r="N289" s="277"/>
      <c r="O289" s="277"/>
      <c r="P289" s="277"/>
      <c r="Q289" s="277"/>
      <c r="R289" s="277"/>
      <c r="S289" s="277"/>
      <c r="T289" s="278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9" t="s">
        <v>181</v>
      </c>
      <c r="AU289" s="279" t="s">
        <v>91</v>
      </c>
      <c r="AV289" s="15" t="s">
        <v>168</v>
      </c>
      <c r="AW289" s="15" t="s">
        <v>38</v>
      </c>
      <c r="AX289" s="15" t="s">
        <v>89</v>
      </c>
      <c r="AY289" s="279" t="s">
        <v>162</v>
      </c>
    </row>
    <row r="290" s="2" customFormat="1" ht="16.5" customHeight="1">
      <c r="A290" s="39"/>
      <c r="B290" s="40"/>
      <c r="C290" s="227" t="s">
        <v>360</v>
      </c>
      <c r="D290" s="227" t="s">
        <v>164</v>
      </c>
      <c r="E290" s="228" t="s">
        <v>1637</v>
      </c>
      <c r="F290" s="229" t="s">
        <v>1638</v>
      </c>
      <c r="G290" s="230" t="s">
        <v>173</v>
      </c>
      <c r="H290" s="231">
        <v>9.4700000000000006</v>
      </c>
      <c r="I290" s="232"/>
      <c r="J290" s="233">
        <f>ROUND(I290*H290,2)</f>
        <v>0</v>
      </c>
      <c r="K290" s="229" t="s">
        <v>174</v>
      </c>
      <c r="L290" s="45"/>
      <c r="M290" s="234" t="s">
        <v>1</v>
      </c>
      <c r="N290" s="235" t="s">
        <v>47</v>
      </c>
      <c r="O290" s="92"/>
      <c r="P290" s="236">
        <f>O290*H290</f>
        <v>0</v>
      </c>
      <c r="Q290" s="236">
        <v>0.048579999999999998</v>
      </c>
      <c r="R290" s="236">
        <f>Q290*H290</f>
        <v>0.46005260000000003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168</v>
      </c>
      <c r="AT290" s="238" t="s">
        <v>164</v>
      </c>
      <c r="AU290" s="238" t="s">
        <v>91</v>
      </c>
      <c r="AY290" s="18" t="s">
        <v>162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89</v>
      </c>
      <c r="BK290" s="239">
        <f>ROUND(I290*H290,2)</f>
        <v>0</v>
      </c>
      <c r="BL290" s="18" t="s">
        <v>168</v>
      </c>
      <c r="BM290" s="238" t="s">
        <v>1639</v>
      </c>
    </row>
    <row r="291" s="2" customFormat="1">
      <c r="A291" s="39"/>
      <c r="B291" s="40"/>
      <c r="C291" s="41"/>
      <c r="D291" s="240" t="s">
        <v>170</v>
      </c>
      <c r="E291" s="41"/>
      <c r="F291" s="241" t="s">
        <v>1640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170</v>
      </c>
      <c r="AU291" s="18" t="s">
        <v>91</v>
      </c>
    </row>
    <row r="292" s="2" customFormat="1">
      <c r="A292" s="39"/>
      <c r="B292" s="40"/>
      <c r="C292" s="41"/>
      <c r="D292" s="245" t="s">
        <v>177</v>
      </c>
      <c r="E292" s="41"/>
      <c r="F292" s="246" t="s">
        <v>1641</v>
      </c>
      <c r="G292" s="41"/>
      <c r="H292" s="41"/>
      <c r="I292" s="242"/>
      <c r="J292" s="41"/>
      <c r="K292" s="41"/>
      <c r="L292" s="45"/>
      <c r="M292" s="243"/>
      <c r="N292" s="244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177</v>
      </c>
      <c r="AU292" s="18" t="s">
        <v>91</v>
      </c>
    </row>
    <row r="293" s="2" customFormat="1" ht="16.5" customHeight="1">
      <c r="A293" s="39"/>
      <c r="B293" s="40"/>
      <c r="C293" s="227" t="s">
        <v>381</v>
      </c>
      <c r="D293" s="227" t="s">
        <v>164</v>
      </c>
      <c r="E293" s="228" t="s">
        <v>1642</v>
      </c>
      <c r="F293" s="229" t="s">
        <v>1643</v>
      </c>
      <c r="G293" s="230" t="s">
        <v>167</v>
      </c>
      <c r="H293" s="231">
        <v>1</v>
      </c>
      <c r="I293" s="232"/>
      <c r="J293" s="233">
        <f>ROUND(I293*H293,2)</f>
        <v>0</v>
      </c>
      <c r="K293" s="229" t="s">
        <v>1</v>
      </c>
      <c r="L293" s="45"/>
      <c r="M293" s="234" t="s">
        <v>1</v>
      </c>
      <c r="N293" s="235" t="s">
        <v>47</v>
      </c>
      <c r="O293" s="92"/>
      <c r="P293" s="236">
        <f>O293*H293</f>
        <v>0</v>
      </c>
      <c r="Q293" s="236">
        <v>17.825800000000001</v>
      </c>
      <c r="R293" s="236">
        <f>Q293*H293</f>
        <v>17.825800000000001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8" t="s">
        <v>168</v>
      </c>
      <c r="AT293" s="238" t="s">
        <v>164</v>
      </c>
      <c r="AU293" s="238" t="s">
        <v>91</v>
      </c>
      <c r="AY293" s="18" t="s">
        <v>162</v>
      </c>
      <c r="BE293" s="239">
        <f>IF(N293="základní",J293,0)</f>
        <v>0</v>
      </c>
      <c r="BF293" s="239">
        <f>IF(N293="snížená",J293,0)</f>
        <v>0</v>
      </c>
      <c r="BG293" s="239">
        <f>IF(N293="zákl. přenesená",J293,0)</f>
        <v>0</v>
      </c>
      <c r="BH293" s="239">
        <f>IF(N293="sníž. přenesená",J293,0)</f>
        <v>0</v>
      </c>
      <c r="BI293" s="239">
        <f>IF(N293="nulová",J293,0)</f>
        <v>0</v>
      </c>
      <c r="BJ293" s="18" t="s">
        <v>89</v>
      </c>
      <c r="BK293" s="239">
        <f>ROUND(I293*H293,2)</f>
        <v>0</v>
      </c>
      <c r="BL293" s="18" t="s">
        <v>168</v>
      </c>
      <c r="BM293" s="238" t="s">
        <v>1644</v>
      </c>
    </row>
    <row r="294" s="2" customFormat="1">
      <c r="A294" s="39"/>
      <c r="B294" s="40"/>
      <c r="C294" s="41"/>
      <c r="D294" s="240" t="s">
        <v>170</v>
      </c>
      <c r="E294" s="41"/>
      <c r="F294" s="241" t="s">
        <v>1643</v>
      </c>
      <c r="G294" s="41"/>
      <c r="H294" s="41"/>
      <c r="I294" s="242"/>
      <c r="J294" s="41"/>
      <c r="K294" s="41"/>
      <c r="L294" s="45"/>
      <c r="M294" s="243"/>
      <c r="N294" s="24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170</v>
      </c>
      <c r="AU294" s="18" t="s">
        <v>91</v>
      </c>
    </row>
    <row r="295" s="12" customFormat="1" ht="22.8" customHeight="1">
      <c r="A295" s="12"/>
      <c r="B295" s="211"/>
      <c r="C295" s="212"/>
      <c r="D295" s="213" t="s">
        <v>81</v>
      </c>
      <c r="E295" s="225" t="s">
        <v>187</v>
      </c>
      <c r="F295" s="225" t="s">
        <v>321</v>
      </c>
      <c r="G295" s="212"/>
      <c r="H295" s="212"/>
      <c r="I295" s="215"/>
      <c r="J295" s="226">
        <f>BK295</f>
        <v>0</v>
      </c>
      <c r="K295" s="212"/>
      <c r="L295" s="217"/>
      <c r="M295" s="218"/>
      <c r="N295" s="219"/>
      <c r="O295" s="219"/>
      <c r="P295" s="220">
        <f>SUM(P296:P375)</f>
        <v>0</v>
      </c>
      <c r="Q295" s="219"/>
      <c r="R295" s="220">
        <f>SUM(R296:R375)</f>
        <v>120.85862466999998</v>
      </c>
      <c r="S295" s="219"/>
      <c r="T295" s="221">
        <f>SUM(T296:T375)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22" t="s">
        <v>89</v>
      </c>
      <c r="AT295" s="223" t="s">
        <v>81</v>
      </c>
      <c r="AU295" s="223" t="s">
        <v>89</v>
      </c>
      <c r="AY295" s="222" t="s">
        <v>162</v>
      </c>
      <c r="BK295" s="224">
        <f>SUM(BK296:BK375)</f>
        <v>0</v>
      </c>
    </row>
    <row r="296" s="2" customFormat="1" ht="16.5" customHeight="1">
      <c r="A296" s="39"/>
      <c r="B296" s="40"/>
      <c r="C296" s="227" t="s">
        <v>390</v>
      </c>
      <c r="D296" s="227" t="s">
        <v>164</v>
      </c>
      <c r="E296" s="228" t="s">
        <v>1645</v>
      </c>
      <c r="F296" s="229" t="s">
        <v>1646</v>
      </c>
      <c r="G296" s="230" t="s">
        <v>173</v>
      </c>
      <c r="H296" s="231">
        <v>1.9650000000000001</v>
      </c>
      <c r="I296" s="232"/>
      <c r="J296" s="233">
        <f>ROUND(I296*H296,2)</f>
        <v>0</v>
      </c>
      <c r="K296" s="229" t="s">
        <v>174</v>
      </c>
      <c r="L296" s="45"/>
      <c r="M296" s="234" t="s">
        <v>1</v>
      </c>
      <c r="N296" s="235" t="s">
        <v>47</v>
      </c>
      <c r="O296" s="92"/>
      <c r="P296" s="236">
        <f>O296*H296</f>
        <v>0</v>
      </c>
      <c r="Q296" s="236">
        <v>2.8332299999999999</v>
      </c>
      <c r="R296" s="236">
        <f>Q296*H296</f>
        <v>5.5672969500000002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168</v>
      </c>
      <c r="AT296" s="238" t="s">
        <v>164</v>
      </c>
      <c r="AU296" s="238" t="s">
        <v>91</v>
      </c>
      <c r="AY296" s="18" t="s">
        <v>162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89</v>
      </c>
      <c r="BK296" s="239">
        <f>ROUND(I296*H296,2)</f>
        <v>0</v>
      </c>
      <c r="BL296" s="18" t="s">
        <v>168</v>
      </c>
      <c r="BM296" s="238" t="s">
        <v>1647</v>
      </c>
    </row>
    <row r="297" s="2" customFormat="1">
      <c r="A297" s="39"/>
      <c r="B297" s="40"/>
      <c r="C297" s="41"/>
      <c r="D297" s="240" t="s">
        <v>170</v>
      </c>
      <c r="E297" s="41"/>
      <c r="F297" s="241" t="s">
        <v>1648</v>
      </c>
      <c r="G297" s="41"/>
      <c r="H297" s="41"/>
      <c r="I297" s="242"/>
      <c r="J297" s="41"/>
      <c r="K297" s="41"/>
      <c r="L297" s="45"/>
      <c r="M297" s="243"/>
      <c r="N297" s="244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170</v>
      </c>
      <c r="AU297" s="18" t="s">
        <v>91</v>
      </c>
    </row>
    <row r="298" s="2" customFormat="1">
      <c r="A298" s="39"/>
      <c r="B298" s="40"/>
      <c r="C298" s="41"/>
      <c r="D298" s="245" t="s">
        <v>177</v>
      </c>
      <c r="E298" s="41"/>
      <c r="F298" s="246" t="s">
        <v>1649</v>
      </c>
      <c r="G298" s="41"/>
      <c r="H298" s="41"/>
      <c r="I298" s="242"/>
      <c r="J298" s="41"/>
      <c r="K298" s="41"/>
      <c r="L298" s="45"/>
      <c r="M298" s="243"/>
      <c r="N298" s="244"/>
      <c r="O298" s="92"/>
      <c r="P298" s="92"/>
      <c r="Q298" s="92"/>
      <c r="R298" s="92"/>
      <c r="S298" s="92"/>
      <c r="T298" s="93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177</v>
      </c>
      <c r="AU298" s="18" t="s">
        <v>91</v>
      </c>
    </row>
    <row r="299" s="13" customFormat="1">
      <c r="A299" s="13"/>
      <c r="B299" s="248"/>
      <c r="C299" s="249"/>
      <c r="D299" s="240" t="s">
        <v>181</v>
      </c>
      <c r="E299" s="250" t="s">
        <v>1</v>
      </c>
      <c r="F299" s="251" t="s">
        <v>1650</v>
      </c>
      <c r="G299" s="249"/>
      <c r="H299" s="250" t="s">
        <v>1</v>
      </c>
      <c r="I299" s="252"/>
      <c r="J299" s="249"/>
      <c r="K299" s="249"/>
      <c r="L299" s="253"/>
      <c r="M299" s="254"/>
      <c r="N299" s="255"/>
      <c r="O299" s="255"/>
      <c r="P299" s="255"/>
      <c r="Q299" s="255"/>
      <c r="R299" s="255"/>
      <c r="S299" s="255"/>
      <c r="T299" s="25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7" t="s">
        <v>181</v>
      </c>
      <c r="AU299" s="257" t="s">
        <v>91</v>
      </c>
      <c r="AV299" s="13" t="s">
        <v>89</v>
      </c>
      <c r="AW299" s="13" t="s">
        <v>38</v>
      </c>
      <c r="AX299" s="13" t="s">
        <v>82</v>
      </c>
      <c r="AY299" s="257" t="s">
        <v>162</v>
      </c>
    </row>
    <row r="300" s="14" customFormat="1">
      <c r="A300" s="14"/>
      <c r="B300" s="258"/>
      <c r="C300" s="259"/>
      <c r="D300" s="240" t="s">
        <v>181</v>
      </c>
      <c r="E300" s="260" t="s">
        <v>1</v>
      </c>
      <c r="F300" s="261" t="s">
        <v>1651</v>
      </c>
      <c r="G300" s="259"/>
      <c r="H300" s="262">
        <v>0.95799999999999996</v>
      </c>
      <c r="I300" s="263"/>
      <c r="J300" s="259"/>
      <c r="K300" s="259"/>
      <c r="L300" s="264"/>
      <c r="M300" s="265"/>
      <c r="N300" s="266"/>
      <c r="O300" s="266"/>
      <c r="P300" s="266"/>
      <c r="Q300" s="266"/>
      <c r="R300" s="266"/>
      <c r="S300" s="266"/>
      <c r="T300" s="267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8" t="s">
        <v>181</v>
      </c>
      <c r="AU300" s="268" t="s">
        <v>91</v>
      </c>
      <c r="AV300" s="14" t="s">
        <v>91</v>
      </c>
      <c r="AW300" s="14" t="s">
        <v>38</v>
      </c>
      <c r="AX300" s="14" t="s">
        <v>82</v>
      </c>
      <c r="AY300" s="268" t="s">
        <v>162</v>
      </c>
    </row>
    <row r="301" s="14" customFormat="1">
      <c r="A301" s="14"/>
      <c r="B301" s="258"/>
      <c r="C301" s="259"/>
      <c r="D301" s="240" t="s">
        <v>181</v>
      </c>
      <c r="E301" s="260" t="s">
        <v>1</v>
      </c>
      <c r="F301" s="261" t="s">
        <v>1652</v>
      </c>
      <c r="G301" s="259"/>
      <c r="H301" s="262">
        <v>1.0069999999999999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8" t="s">
        <v>181</v>
      </c>
      <c r="AU301" s="268" t="s">
        <v>91</v>
      </c>
      <c r="AV301" s="14" t="s">
        <v>91</v>
      </c>
      <c r="AW301" s="14" t="s">
        <v>38</v>
      </c>
      <c r="AX301" s="14" t="s">
        <v>82</v>
      </c>
      <c r="AY301" s="268" t="s">
        <v>162</v>
      </c>
    </row>
    <row r="302" s="15" customFormat="1">
      <c r="A302" s="15"/>
      <c r="B302" s="269"/>
      <c r="C302" s="270"/>
      <c r="D302" s="240" t="s">
        <v>181</v>
      </c>
      <c r="E302" s="271" t="s">
        <v>1</v>
      </c>
      <c r="F302" s="272" t="s">
        <v>186</v>
      </c>
      <c r="G302" s="270"/>
      <c r="H302" s="273">
        <v>1.9650000000000001</v>
      </c>
      <c r="I302" s="274"/>
      <c r="J302" s="270"/>
      <c r="K302" s="270"/>
      <c r="L302" s="275"/>
      <c r="M302" s="276"/>
      <c r="N302" s="277"/>
      <c r="O302" s="277"/>
      <c r="P302" s="277"/>
      <c r="Q302" s="277"/>
      <c r="R302" s="277"/>
      <c r="S302" s="277"/>
      <c r="T302" s="27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9" t="s">
        <v>181</v>
      </c>
      <c r="AU302" s="279" t="s">
        <v>91</v>
      </c>
      <c r="AV302" s="15" t="s">
        <v>168</v>
      </c>
      <c r="AW302" s="15" t="s">
        <v>38</v>
      </c>
      <c r="AX302" s="15" t="s">
        <v>89</v>
      </c>
      <c r="AY302" s="279" t="s">
        <v>162</v>
      </c>
    </row>
    <row r="303" s="2" customFormat="1" ht="16.5" customHeight="1">
      <c r="A303" s="39"/>
      <c r="B303" s="40"/>
      <c r="C303" s="227" t="s">
        <v>398</v>
      </c>
      <c r="D303" s="227" t="s">
        <v>164</v>
      </c>
      <c r="E303" s="228" t="s">
        <v>1653</v>
      </c>
      <c r="F303" s="229" t="s">
        <v>1654</v>
      </c>
      <c r="G303" s="230" t="s">
        <v>263</v>
      </c>
      <c r="H303" s="231">
        <v>9.6500000000000004</v>
      </c>
      <c r="I303" s="232"/>
      <c r="J303" s="233">
        <f>ROUND(I303*H303,2)</f>
        <v>0</v>
      </c>
      <c r="K303" s="229" t="s">
        <v>174</v>
      </c>
      <c r="L303" s="45"/>
      <c r="M303" s="234" t="s">
        <v>1</v>
      </c>
      <c r="N303" s="235" t="s">
        <v>47</v>
      </c>
      <c r="O303" s="92"/>
      <c r="P303" s="236">
        <f>O303*H303</f>
        <v>0</v>
      </c>
      <c r="Q303" s="236">
        <v>0.0086499999999999997</v>
      </c>
      <c r="R303" s="236">
        <f>Q303*H303</f>
        <v>0.083472500000000005</v>
      </c>
      <c r="S303" s="236">
        <v>0</v>
      </c>
      <c r="T303" s="23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8" t="s">
        <v>168</v>
      </c>
      <c r="AT303" s="238" t="s">
        <v>164</v>
      </c>
      <c r="AU303" s="238" t="s">
        <v>91</v>
      </c>
      <c r="AY303" s="18" t="s">
        <v>162</v>
      </c>
      <c r="BE303" s="239">
        <f>IF(N303="základní",J303,0)</f>
        <v>0</v>
      </c>
      <c r="BF303" s="239">
        <f>IF(N303="snížená",J303,0)</f>
        <v>0</v>
      </c>
      <c r="BG303" s="239">
        <f>IF(N303="zákl. přenesená",J303,0)</f>
        <v>0</v>
      </c>
      <c r="BH303" s="239">
        <f>IF(N303="sníž. přenesená",J303,0)</f>
        <v>0</v>
      </c>
      <c r="BI303" s="239">
        <f>IF(N303="nulová",J303,0)</f>
        <v>0</v>
      </c>
      <c r="BJ303" s="18" t="s">
        <v>89</v>
      </c>
      <c r="BK303" s="239">
        <f>ROUND(I303*H303,2)</f>
        <v>0</v>
      </c>
      <c r="BL303" s="18" t="s">
        <v>168</v>
      </c>
      <c r="BM303" s="238" t="s">
        <v>1655</v>
      </c>
    </row>
    <row r="304" s="2" customFormat="1">
      <c r="A304" s="39"/>
      <c r="B304" s="40"/>
      <c r="C304" s="41"/>
      <c r="D304" s="240" t="s">
        <v>170</v>
      </c>
      <c r="E304" s="41"/>
      <c r="F304" s="241" t="s">
        <v>1656</v>
      </c>
      <c r="G304" s="41"/>
      <c r="H304" s="41"/>
      <c r="I304" s="242"/>
      <c r="J304" s="41"/>
      <c r="K304" s="41"/>
      <c r="L304" s="45"/>
      <c r="M304" s="243"/>
      <c r="N304" s="244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170</v>
      </c>
      <c r="AU304" s="18" t="s">
        <v>91</v>
      </c>
    </row>
    <row r="305" s="2" customFormat="1">
      <c r="A305" s="39"/>
      <c r="B305" s="40"/>
      <c r="C305" s="41"/>
      <c r="D305" s="245" t="s">
        <v>177</v>
      </c>
      <c r="E305" s="41"/>
      <c r="F305" s="246" t="s">
        <v>1657</v>
      </c>
      <c r="G305" s="41"/>
      <c r="H305" s="41"/>
      <c r="I305" s="242"/>
      <c r="J305" s="41"/>
      <c r="K305" s="41"/>
      <c r="L305" s="45"/>
      <c r="M305" s="243"/>
      <c r="N305" s="24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177</v>
      </c>
      <c r="AU305" s="18" t="s">
        <v>91</v>
      </c>
    </row>
    <row r="306" s="13" customFormat="1">
      <c r="A306" s="13"/>
      <c r="B306" s="248"/>
      <c r="C306" s="249"/>
      <c r="D306" s="240" t="s">
        <v>181</v>
      </c>
      <c r="E306" s="250" t="s">
        <v>1</v>
      </c>
      <c r="F306" s="251" t="s">
        <v>1650</v>
      </c>
      <c r="G306" s="249"/>
      <c r="H306" s="250" t="s">
        <v>1</v>
      </c>
      <c r="I306" s="252"/>
      <c r="J306" s="249"/>
      <c r="K306" s="249"/>
      <c r="L306" s="253"/>
      <c r="M306" s="254"/>
      <c r="N306" s="255"/>
      <c r="O306" s="255"/>
      <c r="P306" s="255"/>
      <c r="Q306" s="255"/>
      <c r="R306" s="255"/>
      <c r="S306" s="255"/>
      <c r="T306" s="25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7" t="s">
        <v>181</v>
      </c>
      <c r="AU306" s="257" t="s">
        <v>91</v>
      </c>
      <c r="AV306" s="13" t="s">
        <v>89</v>
      </c>
      <c r="AW306" s="13" t="s">
        <v>38</v>
      </c>
      <c r="AX306" s="13" t="s">
        <v>82</v>
      </c>
      <c r="AY306" s="257" t="s">
        <v>162</v>
      </c>
    </row>
    <row r="307" s="14" customFormat="1">
      <c r="A307" s="14"/>
      <c r="B307" s="258"/>
      <c r="C307" s="259"/>
      <c r="D307" s="240" t="s">
        <v>181</v>
      </c>
      <c r="E307" s="260" t="s">
        <v>1</v>
      </c>
      <c r="F307" s="261" t="s">
        <v>1658</v>
      </c>
      <c r="G307" s="259"/>
      <c r="H307" s="262">
        <v>4.3250000000000002</v>
      </c>
      <c r="I307" s="263"/>
      <c r="J307" s="259"/>
      <c r="K307" s="259"/>
      <c r="L307" s="264"/>
      <c r="M307" s="265"/>
      <c r="N307" s="266"/>
      <c r="O307" s="266"/>
      <c r="P307" s="266"/>
      <c r="Q307" s="266"/>
      <c r="R307" s="266"/>
      <c r="S307" s="266"/>
      <c r="T307" s="26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8" t="s">
        <v>181</v>
      </c>
      <c r="AU307" s="268" t="s">
        <v>91</v>
      </c>
      <c r="AV307" s="14" t="s">
        <v>91</v>
      </c>
      <c r="AW307" s="14" t="s">
        <v>38</v>
      </c>
      <c r="AX307" s="14" t="s">
        <v>82</v>
      </c>
      <c r="AY307" s="268" t="s">
        <v>162</v>
      </c>
    </row>
    <row r="308" s="14" customFormat="1">
      <c r="A308" s="14"/>
      <c r="B308" s="258"/>
      <c r="C308" s="259"/>
      <c r="D308" s="240" t="s">
        <v>181</v>
      </c>
      <c r="E308" s="260" t="s">
        <v>1</v>
      </c>
      <c r="F308" s="261" t="s">
        <v>1659</v>
      </c>
      <c r="G308" s="259"/>
      <c r="H308" s="262">
        <v>0.39000000000000001</v>
      </c>
      <c r="I308" s="263"/>
      <c r="J308" s="259"/>
      <c r="K308" s="259"/>
      <c r="L308" s="264"/>
      <c r="M308" s="265"/>
      <c r="N308" s="266"/>
      <c r="O308" s="266"/>
      <c r="P308" s="266"/>
      <c r="Q308" s="266"/>
      <c r="R308" s="266"/>
      <c r="S308" s="266"/>
      <c r="T308" s="267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8" t="s">
        <v>181</v>
      </c>
      <c r="AU308" s="268" t="s">
        <v>91</v>
      </c>
      <c r="AV308" s="14" t="s">
        <v>91</v>
      </c>
      <c r="AW308" s="14" t="s">
        <v>38</v>
      </c>
      <c r="AX308" s="14" t="s">
        <v>82</v>
      </c>
      <c r="AY308" s="268" t="s">
        <v>162</v>
      </c>
    </row>
    <row r="309" s="14" customFormat="1">
      <c r="A309" s="14"/>
      <c r="B309" s="258"/>
      <c r="C309" s="259"/>
      <c r="D309" s="240" t="s">
        <v>181</v>
      </c>
      <c r="E309" s="260" t="s">
        <v>1</v>
      </c>
      <c r="F309" s="261" t="s">
        <v>1660</v>
      </c>
      <c r="G309" s="259"/>
      <c r="H309" s="262">
        <v>4.5449999999999999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181</v>
      </c>
      <c r="AU309" s="268" t="s">
        <v>91</v>
      </c>
      <c r="AV309" s="14" t="s">
        <v>91</v>
      </c>
      <c r="AW309" s="14" t="s">
        <v>38</v>
      </c>
      <c r="AX309" s="14" t="s">
        <v>82</v>
      </c>
      <c r="AY309" s="268" t="s">
        <v>162</v>
      </c>
    </row>
    <row r="310" s="14" customFormat="1">
      <c r="A310" s="14"/>
      <c r="B310" s="258"/>
      <c r="C310" s="259"/>
      <c r="D310" s="240" t="s">
        <v>181</v>
      </c>
      <c r="E310" s="260" t="s">
        <v>1</v>
      </c>
      <c r="F310" s="261" t="s">
        <v>1661</v>
      </c>
      <c r="G310" s="259"/>
      <c r="H310" s="262">
        <v>0.39000000000000001</v>
      </c>
      <c r="I310" s="263"/>
      <c r="J310" s="259"/>
      <c r="K310" s="259"/>
      <c r="L310" s="264"/>
      <c r="M310" s="265"/>
      <c r="N310" s="266"/>
      <c r="O310" s="266"/>
      <c r="P310" s="266"/>
      <c r="Q310" s="266"/>
      <c r="R310" s="266"/>
      <c r="S310" s="266"/>
      <c r="T310" s="267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8" t="s">
        <v>181</v>
      </c>
      <c r="AU310" s="268" t="s">
        <v>91</v>
      </c>
      <c r="AV310" s="14" t="s">
        <v>91</v>
      </c>
      <c r="AW310" s="14" t="s">
        <v>38</v>
      </c>
      <c r="AX310" s="14" t="s">
        <v>82</v>
      </c>
      <c r="AY310" s="268" t="s">
        <v>162</v>
      </c>
    </row>
    <row r="311" s="15" customFormat="1">
      <c r="A311" s="15"/>
      <c r="B311" s="269"/>
      <c r="C311" s="270"/>
      <c r="D311" s="240" t="s">
        <v>181</v>
      </c>
      <c r="E311" s="271" t="s">
        <v>1</v>
      </c>
      <c r="F311" s="272" t="s">
        <v>186</v>
      </c>
      <c r="G311" s="270"/>
      <c r="H311" s="273">
        <v>9.6500000000000004</v>
      </c>
      <c r="I311" s="274"/>
      <c r="J311" s="270"/>
      <c r="K311" s="270"/>
      <c r="L311" s="275"/>
      <c r="M311" s="276"/>
      <c r="N311" s="277"/>
      <c r="O311" s="277"/>
      <c r="P311" s="277"/>
      <c r="Q311" s="277"/>
      <c r="R311" s="277"/>
      <c r="S311" s="277"/>
      <c r="T311" s="27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9" t="s">
        <v>181</v>
      </c>
      <c r="AU311" s="279" t="s">
        <v>91</v>
      </c>
      <c r="AV311" s="15" t="s">
        <v>168</v>
      </c>
      <c r="AW311" s="15" t="s">
        <v>38</v>
      </c>
      <c r="AX311" s="15" t="s">
        <v>89</v>
      </c>
      <c r="AY311" s="279" t="s">
        <v>162</v>
      </c>
    </row>
    <row r="312" s="2" customFormat="1" ht="16.5" customHeight="1">
      <c r="A312" s="39"/>
      <c r="B312" s="40"/>
      <c r="C312" s="227" t="s">
        <v>418</v>
      </c>
      <c r="D312" s="227" t="s">
        <v>164</v>
      </c>
      <c r="E312" s="228" t="s">
        <v>1662</v>
      </c>
      <c r="F312" s="229" t="s">
        <v>1663</v>
      </c>
      <c r="G312" s="230" t="s">
        <v>263</v>
      </c>
      <c r="H312" s="231">
        <v>9.6500000000000004</v>
      </c>
      <c r="I312" s="232"/>
      <c r="J312" s="233">
        <f>ROUND(I312*H312,2)</f>
        <v>0</v>
      </c>
      <c r="K312" s="229" t="s">
        <v>174</v>
      </c>
      <c r="L312" s="45"/>
      <c r="M312" s="234" t="s">
        <v>1</v>
      </c>
      <c r="N312" s="235" t="s">
        <v>47</v>
      </c>
      <c r="O312" s="92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8" t="s">
        <v>168</v>
      </c>
      <c r="AT312" s="238" t="s">
        <v>164</v>
      </c>
      <c r="AU312" s="238" t="s">
        <v>91</v>
      </c>
      <c r="AY312" s="18" t="s">
        <v>162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8" t="s">
        <v>89</v>
      </c>
      <c r="BK312" s="239">
        <f>ROUND(I312*H312,2)</f>
        <v>0</v>
      </c>
      <c r="BL312" s="18" t="s">
        <v>168</v>
      </c>
      <c r="BM312" s="238" t="s">
        <v>1664</v>
      </c>
    </row>
    <row r="313" s="2" customFormat="1">
      <c r="A313" s="39"/>
      <c r="B313" s="40"/>
      <c r="C313" s="41"/>
      <c r="D313" s="240" t="s">
        <v>170</v>
      </c>
      <c r="E313" s="41"/>
      <c r="F313" s="241" t="s">
        <v>1665</v>
      </c>
      <c r="G313" s="41"/>
      <c r="H313" s="41"/>
      <c r="I313" s="242"/>
      <c r="J313" s="41"/>
      <c r="K313" s="41"/>
      <c r="L313" s="45"/>
      <c r="M313" s="243"/>
      <c r="N313" s="24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170</v>
      </c>
      <c r="AU313" s="18" t="s">
        <v>91</v>
      </c>
    </row>
    <row r="314" s="2" customFormat="1">
      <c r="A314" s="39"/>
      <c r="B314" s="40"/>
      <c r="C314" s="41"/>
      <c r="D314" s="245" t="s">
        <v>177</v>
      </c>
      <c r="E314" s="41"/>
      <c r="F314" s="246" t="s">
        <v>1666</v>
      </c>
      <c r="G314" s="41"/>
      <c r="H314" s="41"/>
      <c r="I314" s="242"/>
      <c r="J314" s="41"/>
      <c r="K314" s="41"/>
      <c r="L314" s="45"/>
      <c r="M314" s="243"/>
      <c r="N314" s="244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177</v>
      </c>
      <c r="AU314" s="18" t="s">
        <v>91</v>
      </c>
    </row>
    <row r="315" s="2" customFormat="1" ht="16.5" customHeight="1">
      <c r="A315" s="39"/>
      <c r="B315" s="40"/>
      <c r="C315" s="227" t="s">
        <v>435</v>
      </c>
      <c r="D315" s="227" t="s">
        <v>164</v>
      </c>
      <c r="E315" s="228" t="s">
        <v>1667</v>
      </c>
      <c r="F315" s="229" t="s">
        <v>1668</v>
      </c>
      <c r="G315" s="230" t="s">
        <v>240</v>
      </c>
      <c r="H315" s="231">
        <v>0.154</v>
      </c>
      <c r="I315" s="232"/>
      <c r="J315" s="233">
        <f>ROUND(I315*H315,2)</f>
        <v>0</v>
      </c>
      <c r="K315" s="229" t="s">
        <v>174</v>
      </c>
      <c r="L315" s="45"/>
      <c r="M315" s="234" t="s">
        <v>1</v>
      </c>
      <c r="N315" s="235" t="s">
        <v>47</v>
      </c>
      <c r="O315" s="92"/>
      <c r="P315" s="236">
        <f>O315*H315</f>
        <v>0</v>
      </c>
      <c r="Q315" s="236">
        <v>1.0556000000000001</v>
      </c>
      <c r="R315" s="236">
        <f>Q315*H315</f>
        <v>0.16256240000000002</v>
      </c>
      <c r="S315" s="236">
        <v>0</v>
      </c>
      <c r="T315" s="23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8" t="s">
        <v>168</v>
      </c>
      <c r="AT315" s="238" t="s">
        <v>164</v>
      </c>
      <c r="AU315" s="238" t="s">
        <v>91</v>
      </c>
      <c r="AY315" s="18" t="s">
        <v>162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8" t="s">
        <v>89</v>
      </c>
      <c r="BK315" s="239">
        <f>ROUND(I315*H315,2)</f>
        <v>0</v>
      </c>
      <c r="BL315" s="18" t="s">
        <v>168</v>
      </c>
      <c r="BM315" s="238" t="s">
        <v>1669</v>
      </c>
    </row>
    <row r="316" s="2" customFormat="1">
      <c r="A316" s="39"/>
      <c r="B316" s="40"/>
      <c r="C316" s="41"/>
      <c r="D316" s="240" t="s">
        <v>170</v>
      </c>
      <c r="E316" s="41"/>
      <c r="F316" s="241" t="s">
        <v>1670</v>
      </c>
      <c r="G316" s="41"/>
      <c r="H316" s="41"/>
      <c r="I316" s="242"/>
      <c r="J316" s="41"/>
      <c r="K316" s="41"/>
      <c r="L316" s="45"/>
      <c r="M316" s="243"/>
      <c r="N316" s="24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170</v>
      </c>
      <c r="AU316" s="18" t="s">
        <v>91</v>
      </c>
    </row>
    <row r="317" s="2" customFormat="1">
      <c r="A317" s="39"/>
      <c r="B317" s="40"/>
      <c r="C317" s="41"/>
      <c r="D317" s="245" t="s">
        <v>177</v>
      </c>
      <c r="E317" s="41"/>
      <c r="F317" s="246" t="s">
        <v>1671</v>
      </c>
      <c r="G317" s="41"/>
      <c r="H317" s="41"/>
      <c r="I317" s="242"/>
      <c r="J317" s="41"/>
      <c r="K317" s="41"/>
      <c r="L317" s="45"/>
      <c r="M317" s="243"/>
      <c r="N317" s="244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177</v>
      </c>
      <c r="AU317" s="18" t="s">
        <v>91</v>
      </c>
    </row>
    <row r="318" s="13" customFormat="1">
      <c r="A318" s="13"/>
      <c r="B318" s="248"/>
      <c r="C318" s="249"/>
      <c r="D318" s="240" t="s">
        <v>181</v>
      </c>
      <c r="E318" s="250" t="s">
        <v>1</v>
      </c>
      <c r="F318" s="251" t="s">
        <v>1672</v>
      </c>
      <c r="G318" s="249"/>
      <c r="H318" s="250" t="s">
        <v>1</v>
      </c>
      <c r="I318" s="252"/>
      <c r="J318" s="249"/>
      <c r="K318" s="249"/>
      <c r="L318" s="253"/>
      <c r="M318" s="254"/>
      <c r="N318" s="255"/>
      <c r="O318" s="255"/>
      <c r="P318" s="255"/>
      <c r="Q318" s="255"/>
      <c r="R318" s="255"/>
      <c r="S318" s="255"/>
      <c r="T318" s="25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7" t="s">
        <v>181</v>
      </c>
      <c r="AU318" s="257" t="s">
        <v>91</v>
      </c>
      <c r="AV318" s="13" t="s">
        <v>89</v>
      </c>
      <c r="AW318" s="13" t="s">
        <v>38</v>
      </c>
      <c r="AX318" s="13" t="s">
        <v>82</v>
      </c>
      <c r="AY318" s="257" t="s">
        <v>162</v>
      </c>
    </row>
    <row r="319" s="14" customFormat="1">
      <c r="A319" s="14"/>
      <c r="B319" s="258"/>
      <c r="C319" s="259"/>
      <c r="D319" s="240" t="s">
        <v>181</v>
      </c>
      <c r="E319" s="260" t="s">
        <v>1</v>
      </c>
      <c r="F319" s="261" t="s">
        <v>1673</v>
      </c>
      <c r="G319" s="259"/>
      <c r="H319" s="262">
        <v>0.074999999999999997</v>
      </c>
      <c r="I319" s="263"/>
      <c r="J319" s="259"/>
      <c r="K319" s="259"/>
      <c r="L319" s="264"/>
      <c r="M319" s="265"/>
      <c r="N319" s="266"/>
      <c r="O319" s="266"/>
      <c r="P319" s="266"/>
      <c r="Q319" s="266"/>
      <c r="R319" s="266"/>
      <c r="S319" s="266"/>
      <c r="T319" s="267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8" t="s">
        <v>181</v>
      </c>
      <c r="AU319" s="268" t="s">
        <v>91</v>
      </c>
      <c r="AV319" s="14" t="s">
        <v>91</v>
      </c>
      <c r="AW319" s="14" t="s">
        <v>38</v>
      </c>
      <c r="AX319" s="14" t="s">
        <v>82</v>
      </c>
      <c r="AY319" s="268" t="s">
        <v>162</v>
      </c>
    </row>
    <row r="320" s="14" customFormat="1">
      <c r="A320" s="14"/>
      <c r="B320" s="258"/>
      <c r="C320" s="259"/>
      <c r="D320" s="240" t="s">
        <v>181</v>
      </c>
      <c r="E320" s="260" t="s">
        <v>1</v>
      </c>
      <c r="F320" s="261" t="s">
        <v>1674</v>
      </c>
      <c r="G320" s="259"/>
      <c r="H320" s="262">
        <v>0.079000000000000001</v>
      </c>
      <c r="I320" s="263"/>
      <c r="J320" s="259"/>
      <c r="K320" s="259"/>
      <c r="L320" s="264"/>
      <c r="M320" s="265"/>
      <c r="N320" s="266"/>
      <c r="O320" s="266"/>
      <c r="P320" s="266"/>
      <c r="Q320" s="266"/>
      <c r="R320" s="266"/>
      <c r="S320" s="266"/>
      <c r="T320" s="267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8" t="s">
        <v>181</v>
      </c>
      <c r="AU320" s="268" t="s">
        <v>91</v>
      </c>
      <c r="AV320" s="14" t="s">
        <v>91</v>
      </c>
      <c r="AW320" s="14" t="s">
        <v>38</v>
      </c>
      <c r="AX320" s="14" t="s">
        <v>82</v>
      </c>
      <c r="AY320" s="268" t="s">
        <v>162</v>
      </c>
    </row>
    <row r="321" s="15" customFormat="1">
      <c r="A321" s="15"/>
      <c r="B321" s="269"/>
      <c r="C321" s="270"/>
      <c r="D321" s="240" t="s">
        <v>181</v>
      </c>
      <c r="E321" s="271" t="s">
        <v>1</v>
      </c>
      <c r="F321" s="272" t="s">
        <v>186</v>
      </c>
      <c r="G321" s="270"/>
      <c r="H321" s="273">
        <v>0.154</v>
      </c>
      <c r="I321" s="274"/>
      <c r="J321" s="270"/>
      <c r="K321" s="270"/>
      <c r="L321" s="275"/>
      <c r="M321" s="276"/>
      <c r="N321" s="277"/>
      <c r="O321" s="277"/>
      <c r="P321" s="277"/>
      <c r="Q321" s="277"/>
      <c r="R321" s="277"/>
      <c r="S321" s="277"/>
      <c r="T321" s="278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9" t="s">
        <v>181</v>
      </c>
      <c r="AU321" s="279" t="s">
        <v>91</v>
      </c>
      <c r="AV321" s="15" t="s">
        <v>168</v>
      </c>
      <c r="AW321" s="15" t="s">
        <v>38</v>
      </c>
      <c r="AX321" s="15" t="s">
        <v>89</v>
      </c>
      <c r="AY321" s="279" t="s">
        <v>162</v>
      </c>
    </row>
    <row r="322" s="2" customFormat="1" ht="16.5" customHeight="1">
      <c r="A322" s="39"/>
      <c r="B322" s="40"/>
      <c r="C322" s="280" t="s">
        <v>443</v>
      </c>
      <c r="D322" s="280" t="s">
        <v>210</v>
      </c>
      <c r="E322" s="281" t="s">
        <v>1414</v>
      </c>
      <c r="F322" s="282" t="s">
        <v>1415</v>
      </c>
      <c r="G322" s="283" t="s">
        <v>263</v>
      </c>
      <c r="H322" s="284">
        <v>0.078</v>
      </c>
      <c r="I322" s="285"/>
      <c r="J322" s="286">
        <f>ROUND(I322*H322,2)</f>
        <v>0</v>
      </c>
      <c r="K322" s="282" t="s">
        <v>174</v>
      </c>
      <c r="L322" s="287"/>
      <c r="M322" s="288" t="s">
        <v>1</v>
      </c>
      <c r="N322" s="289" t="s">
        <v>47</v>
      </c>
      <c r="O322" s="92"/>
      <c r="P322" s="236">
        <f>O322*H322</f>
        <v>0</v>
      </c>
      <c r="Q322" s="236">
        <v>0.00025000000000000001</v>
      </c>
      <c r="R322" s="236">
        <f>Q322*H322</f>
        <v>1.95E-05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214</v>
      </c>
      <c r="AT322" s="238" t="s">
        <v>210</v>
      </c>
      <c r="AU322" s="238" t="s">
        <v>91</v>
      </c>
      <c r="AY322" s="18" t="s">
        <v>162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89</v>
      </c>
      <c r="BK322" s="239">
        <f>ROUND(I322*H322,2)</f>
        <v>0</v>
      </c>
      <c r="BL322" s="18" t="s">
        <v>168</v>
      </c>
      <c r="BM322" s="238" t="s">
        <v>1675</v>
      </c>
    </row>
    <row r="323" s="2" customFormat="1">
      <c r="A323" s="39"/>
      <c r="B323" s="40"/>
      <c r="C323" s="41"/>
      <c r="D323" s="240" t="s">
        <v>170</v>
      </c>
      <c r="E323" s="41"/>
      <c r="F323" s="241" t="s">
        <v>1415</v>
      </c>
      <c r="G323" s="41"/>
      <c r="H323" s="41"/>
      <c r="I323" s="242"/>
      <c r="J323" s="41"/>
      <c r="K323" s="41"/>
      <c r="L323" s="45"/>
      <c r="M323" s="243"/>
      <c r="N323" s="24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170</v>
      </c>
      <c r="AU323" s="18" t="s">
        <v>91</v>
      </c>
    </row>
    <row r="324" s="13" customFormat="1">
      <c r="A324" s="13"/>
      <c r="B324" s="248"/>
      <c r="C324" s="249"/>
      <c r="D324" s="240" t="s">
        <v>181</v>
      </c>
      <c r="E324" s="250" t="s">
        <v>1</v>
      </c>
      <c r="F324" s="251" t="s">
        <v>1676</v>
      </c>
      <c r="G324" s="249"/>
      <c r="H324" s="250" t="s">
        <v>1</v>
      </c>
      <c r="I324" s="252"/>
      <c r="J324" s="249"/>
      <c r="K324" s="249"/>
      <c r="L324" s="253"/>
      <c r="M324" s="254"/>
      <c r="N324" s="255"/>
      <c r="O324" s="255"/>
      <c r="P324" s="255"/>
      <c r="Q324" s="255"/>
      <c r="R324" s="255"/>
      <c r="S324" s="255"/>
      <c r="T324" s="25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7" t="s">
        <v>181</v>
      </c>
      <c r="AU324" s="257" t="s">
        <v>91</v>
      </c>
      <c r="AV324" s="13" t="s">
        <v>89</v>
      </c>
      <c r="AW324" s="13" t="s">
        <v>38</v>
      </c>
      <c r="AX324" s="13" t="s">
        <v>82</v>
      </c>
      <c r="AY324" s="257" t="s">
        <v>162</v>
      </c>
    </row>
    <row r="325" s="14" customFormat="1">
      <c r="A325" s="14"/>
      <c r="B325" s="258"/>
      <c r="C325" s="259"/>
      <c r="D325" s="240" t="s">
        <v>181</v>
      </c>
      <c r="E325" s="260" t="s">
        <v>1</v>
      </c>
      <c r="F325" s="261" t="s">
        <v>1677</v>
      </c>
      <c r="G325" s="259"/>
      <c r="H325" s="262">
        <v>0.037999999999999999</v>
      </c>
      <c r="I325" s="263"/>
      <c r="J325" s="259"/>
      <c r="K325" s="259"/>
      <c r="L325" s="264"/>
      <c r="M325" s="265"/>
      <c r="N325" s="266"/>
      <c r="O325" s="266"/>
      <c r="P325" s="266"/>
      <c r="Q325" s="266"/>
      <c r="R325" s="266"/>
      <c r="S325" s="266"/>
      <c r="T325" s="267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8" t="s">
        <v>181</v>
      </c>
      <c r="AU325" s="268" t="s">
        <v>91</v>
      </c>
      <c r="AV325" s="14" t="s">
        <v>91</v>
      </c>
      <c r="AW325" s="14" t="s">
        <v>38</v>
      </c>
      <c r="AX325" s="14" t="s">
        <v>82</v>
      </c>
      <c r="AY325" s="268" t="s">
        <v>162</v>
      </c>
    </row>
    <row r="326" s="14" customFormat="1">
      <c r="A326" s="14"/>
      <c r="B326" s="258"/>
      <c r="C326" s="259"/>
      <c r="D326" s="240" t="s">
        <v>181</v>
      </c>
      <c r="E326" s="260" t="s">
        <v>1</v>
      </c>
      <c r="F326" s="261" t="s">
        <v>1678</v>
      </c>
      <c r="G326" s="259"/>
      <c r="H326" s="262">
        <v>0.040000000000000001</v>
      </c>
      <c r="I326" s="263"/>
      <c r="J326" s="259"/>
      <c r="K326" s="259"/>
      <c r="L326" s="264"/>
      <c r="M326" s="265"/>
      <c r="N326" s="266"/>
      <c r="O326" s="266"/>
      <c r="P326" s="266"/>
      <c r="Q326" s="266"/>
      <c r="R326" s="266"/>
      <c r="S326" s="266"/>
      <c r="T326" s="267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8" t="s">
        <v>181</v>
      </c>
      <c r="AU326" s="268" t="s">
        <v>91</v>
      </c>
      <c r="AV326" s="14" t="s">
        <v>91</v>
      </c>
      <c r="AW326" s="14" t="s">
        <v>38</v>
      </c>
      <c r="AX326" s="14" t="s">
        <v>82</v>
      </c>
      <c r="AY326" s="268" t="s">
        <v>162</v>
      </c>
    </row>
    <row r="327" s="15" customFormat="1">
      <c r="A327" s="15"/>
      <c r="B327" s="269"/>
      <c r="C327" s="270"/>
      <c r="D327" s="240" t="s">
        <v>181</v>
      </c>
      <c r="E327" s="271" t="s">
        <v>1</v>
      </c>
      <c r="F327" s="272" t="s">
        <v>186</v>
      </c>
      <c r="G327" s="270"/>
      <c r="H327" s="273">
        <v>0.078</v>
      </c>
      <c r="I327" s="274"/>
      <c r="J327" s="270"/>
      <c r="K327" s="270"/>
      <c r="L327" s="275"/>
      <c r="M327" s="276"/>
      <c r="N327" s="277"/>
      <c r="O327" s="277"/>
      <c r="P327" s="277"/>
      <c r="Q327" s="277"/>
      <c r="R327" s="277"/>
      <c r="S327" s="277"/>
      <c r="T327" s="278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9" t="s">
        <v>181</v>
      </c>
      <c r="AU327" s="279" t="s">
        <v>91</v>
      </c>
      <c r="AV327" s="15" t="s">
        <v>168</v>
      </c>
      <c r="AW327" s="15" t="s">
        <v>38</v>
      </c>
      <c r="AX327" s="15" t="s">
        <v>89</v>
      </c>
      <c r="AY327" s="279" t="s">
        <v>162</v>
      </c>
    </row>
    <row r="328" s="2" customFormat="1" ht="16.5" customHeight="1">
      <c r="A328" s="39"/>
      <c r="B328" s="40"/>
      <c r="C328" s="227" t="s">
        <v>450</v>
      </c>
      <c r="D328" s="227" t="s">
        <v>164</v>
      </c>
      <c r="E328" s="228" t="s">
        <v>1679</v>
      </c>
      <c r="F328" s="229" t="s">
        <v>1680</v>
      </c>
      <c r="G328" s="230" t="s">
        <v>247</v>
      </c>
      <c r="H328" s="231">
        <v>8.7200000000000006</v>
      </c>
      <c r="I328" s="232"/>
      <c r="J328" s="233">
        <f>ROUND(I328*H328,2)</f>
        <v>0</v>
      </c>
      <c r="K328" s="229" t="s">
        <v>174</v>
      </c>
      <c r="L328" s="45"/>
      <c r="M328" s="234" t="s">
        <v>1</v>
      </c>
      <c r="N328" s="235" t="s">
        <v>47</v>
      </c>
      <c r="O328" s="92"/>
      <c r="P328" s="236">
        <f>O328*H328</f>
        <v>0</v>
      </c>
      <c r="Q328" s="236">
        <v>0.00019000000000000001</v>
      </c>
      <c r="R328" s="236">
        <f>Q328*H328</f>
        <v>0.0016568000000000002</v>
      </c>
      <c r="S328" s="236">
        <v>0</v>
      </c>
      <c r="T328" s="23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8" t="s">
        <v>168</v>
      </c>
      <c r="AT328" s="238" t="s">
        <v>164</v>
      </c>
      <c r="AU328" s="238" t="s">
        <v>91</v>
      </c>
      <c r="AY328" s="18" t="s">
        <v>162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8" t="s">
        <v>89</v>
      </c>
      <c r="BK328" s="239">
        <f>ROUND(I328*H328,2)</f>
        <v>0</v>
      </c>
      <c r="BL328" s="18" t="s">
        <v>168</v>
      </c>
      <c r="BM328" s="238" t="s">
        <v>1681</v>
      </c>
    </row>
    <row r="329" s="2" customFormat="1">
      <c r="A329" s="39"/>
      <c r="B329" s="40"/>
      <c r="C329" s="41"/>
      <c r="D329" s="240" t="s">
        <v>170</v>
      </c>
      <c r="E329" s="41"/>
      <c r="F329" s="241" t="s">
        <v>1682</v>
      </c>
      <c r="G329" s="41"/>
      <c r="H329" s="41"/>
      <c r="I329" s="242"/>
      <c r="J329" s="41"/>
      <c r="K329" s="41"/>
      <c r="L329" s="45"/>
      <c r="M329" s="243"/>
      <c r="N329" s="244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170</v>
      </c>
      <c r="AU329" s="18" t="s">
        <v>91</v>
      </c>
    </row>
    <row r="330" s="2" customFormat="1">
      <c r="A330" s="39"/>
      <c r="B330" s="40"/>
      <c r="C330" s="41"/>
      <c r="D330" s="245" t="s">
        <v>177</v>
      </c>
      <c r="E330" s="41"/>
      <c r="F330" s="246" t="s">
        <v>1683</v>
      </c>
      <c r="G330" s="41"/>
      <c r="H330" s="41"/>
      <c r="I330" s="242"/>
      <c r="J330" s="41"/>
      <c r="K330" s="41"/>
      <c r="L330" s="45"/>
      <c r="M330" s="243"/>
      <c r="N330" s="244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177</v>
      </c>
      <c r="AU330" s="18" t="s">
        <v>91</v>
      </c>
    </row>
    <row r="331" s="13" customFormat="1">
      <c r="A331" s="13"/>
      <c r="B331" s="248"/>
      <c r="C331" s="249"/>
      <c r="D331" s="240" t="s">
        <v>181</v>
      </c>
      <c r="E331" s="250" t="s">
        <v>1</v>
      </c>
      <c r="F331" s="251" t="s">
        <v>1676</v>
      </c>
      <c r="G331" s="249"/>
      <c r="H331" s="250" t="s">
        <v>1</v>
      </c>
      <c r="I331" s="252"/>
      <c r="J331" s="249"/>
      <c r="K331" s="249"/>
      <c r="L331" s="253"/>
      <c r="M331" s="254"/>
      <c r="N331" s="255"/>
      <c r="O331" s="255"/>
      <c r="P331" s="255"/>
      <c r="Q331" s="255"/>
      <c r="R331" s="255"/>
      <c r="S331" s="255"/>
      <c r="T331" s="25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7" t="s">
        <v>181</v>
      </c>
      <c r="AU331" s="257" t="s">
        <v>91</v>
      </c>
      <c r="AV331" s="13" t="s">
        <v>89</v>
      </c>
      <c r="AW331" s="13" t="s">
        <v>38</v>
      </c>
      <c r="AX331" s="13" t="s">
        <v>82</v>
      </c>
      <c r="AY331" s="257" t="s">
        <v>162</v>
      </c>
    </row>
    <row r="332" s="14" customFormat="1">
      <c r="A332" s="14"/>
      <c r="B332" s="258"/>
      <c r="C332" s="259"/>
      <c r="D332" s="240" t="s">
        <v>181</v>
      </c>
      <c r="E332" s="260" t="s">
        <v>1</v>
      </c>
      <c r="F332" s="261" t="s">
        <v>1684</v>
      </c>
      <c r="G332" s="259"/>
      <c r="H332" s="262">
        <v>4.3600000000000003</v>
      </c>
      <c r="I332" s="263"/>
      <c r="J332" s="259"/>
      <c r="K332" s="259"/>
      <c r="L332" s="264"/>
      <c r="M332" s="265"/>
      <c r="N332" s="266"/>
      <c r="O332" s="266"/>
      <c r="P332" s="266"/>
      <c r="Q332" s="266"/>
      <c r="R332" s="266"/>
      <c r="S332" s="266"/>
      <c r="T332" s="26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8" t="s">
        <v>181</v>
      </c>
      <c r="AU332" s="268" t="s">
        <v>91</v>
      </c>
      <c r="AV332" s="14" t="s">
        <v>91</v>
      </c>
      <c r="AW332" s="14" t="s">
        <v>38</v>
      </c>
      <c r="AX332" s="14" t="s">
        <v>82</v>
      </c>
      <c r="AY332" s="268" t="s">
        <v>162</v>
      </c>
    </row>
    <row r="333" s="14" customFormat="1">
      <c r="A333" s="14"/>
      <c r="B333" s="258"/>
      <c r="C333" s="259"/>
      <c r="D333" s="240" t="s">
        <v>181</v>
      </c>
      <c r="E333" s="260" t="s">
        <v>1</v>
      </c>
      <c r="F333" s="261" t="s">
        <v>1685</v>
      </c>
      <c r="G333" s="259"/>
      <c r="H333" s="262">
        <v>4.3600000000000003</v>
      </c>
      <c r="I333" s="263"/>
      <c r="J333" s="259"/>
      <c r="K333" s="259"/>
      <c r="L333" s="264"/>
      <c r="M333" s="265"/>
      <c r="N333" s="266"/>
      <c r="O333" s="266"/>
      <c r="P333" s="266"/>
      <c r="Q333" s="266"/>
      <c r="R333" s="266"/>
      <c r="S333" s="266"/>
      <c r="T333" s="267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8" t="s">
        <v>181</v>
      </c>
      <c r="AU333" s="268" t="s">
        <v>91</v>
      </c>
      <c r="AV333" s="14" t="s">
        <v>91</v>
      </c>
      <c r="AW333" s="14" t="s">
        <v>38</v>
      </c>
      <c r="AX333" s="14" t="s">
        <v>82</v>
      </c>
      <c r="AY333" s="268" t="s">
        <v>162</v>
      </c>
    </row>
    <row r="334" s="15" customFormat="1">
      <c r="A334" s="15"/>
      <c r="B334" s="269"/>
      <c r="C334" s="270"/>
      <c r="D334" s="240" t="s">
        <v>181</v>
      </c>
      <c r="E334" s="271" t="s">
        <v>1</v>
      </c>
      <c r="F334" s="272" t="s">
        <v>186</v>
      </c>
      <c r="G334" s="270"/>
      <c r="H334" s="273">
        <v>8.7200000000000006</v>
      </c>
      <c r="I334" s="274"/>
      <c r="J334" s="270"/>
      <c r="K334" s="270"/>
      <c r="L334" s="275"/>
      <c r="M334" s="276"/>
      <c r="N334" s="277"/>
      <c r="O334" s="277"/>
      <c r="P334" s="277"/>
      <c r="Q334" s="277"/>
      <c r="R334" s="277"/>
      <c r="S334" s="277"/>
      <c r="T334" s="278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9" t="s">
        <v>181</v>
      </c>
      <c r="AU334" s="279" t="s">
        <v>91</v>
      </c>
      <c r="AV334" s="15" t="s">
        <v>168</v>
      </c>
      <c r="AW334" s="15" t="s">
        <v>38</v>
      </c>
      <c r="AX334" s="15" t="s">
        <v>89</v>
      </c>
      <c r="AY334" s="279" t="s">
        <v>162</v>
      </c>
    </row>
    <row r="335" s="2" customFormat="1" ht="16.5" customHeight="1">
      <c r="A335" s="39"/>
      <c r="B335" s="40"/>
      <c r="C335" s="227" t="s">
        <v>461</v>
      </c>
      <c r="D335" s="227" t="s">
        <v>164</v>
      </c>
      <c r="E335" s="228" t="s">
        <v>1686</v>
      </c>
      <c r="F335" s="229" t="s">
        <v>1687</v>
      </c>
      <c r="G335" s="230" t="s">
        <v>173</v>
      </c>
      <c r="H335" s="231">
        <v>42.856999999999999</v>
      </c>
      <c r="I335" s="232"/>
      <c r="J335" s="233">
        <f>ROUND(I335*H335,2)</f>
        <v>0</v>
      </c>
      <c r="K335" s="229" t="s">
        <v>174</v>
      </c>
      <c r="L335" s="45"/>
      <c r="M335" s="234" t="s">
        <v>1</v>
      </c>
      <c r="N335" s="235" t="s">
        <v>47</v>
      </c>
      <c r="O335" s="92"/>
      <c r="P335" s="236">
        <f>O335*H335</f>
        <v>0</v>
      </c>
      <c r="Q335" s="236">
        <v>2.6843599999999999</v>
      </c>
      <c r="R335" s="236">
        <f>Q335*H335</f>
        <v>115.04361651999999</v>
      </c>
      <c r="S335" s="236">
        <v>0</v>
      </c>
      <c r="T335" s="237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8" t="s">
        <v>168</v>
      </c>
      <c r="AT335" s="238" t="s">
        <v>164</v>
      </c>
      <c r="AU335" s="238" t="s">
        <v>91</v>
      </c>
      <c r="AY335" s="18" t="s">
        <v>162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8" t="s">
        <v>89</v>
      </c>
      <c r="BK335" s="239">
        <f>ROUND(I335*H335,2)</f>
        <v>0</v>
      </c>
      <c r="BL335" s="18" t="s">
        <v>168</v>
      </c>
      <c r="BM335" s="238" t="s">
        <v>1688</v>
      </c>
    </row>
    <row r="336" s="2" customFormat="1">
      <c r="A336" s="39"/>
      <c r="B336" s="40"/>
      <c r="C336" s="41"/>
      <c r="D336" s="240" t="s">
        <v>170</v>
      </c>
      <c r="E336" s="41"/>
      <c r="F336" s="241" t="s">
        <v>1689</v>
      </c>
      <c r="G336" s="41"/>
      <c r="H336" s="41"/>
      <c r="I336" s="242"/>
      <c r="J336" s="41"/>
      <c r="K336" s="41"/>
      <c r="L336" s="45"/>
      <c r="M336" s="243"/>
      <c r="N336" s="24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170</v>
      </c>
      <c r="AU336" s="18" t="s">
        <v>91</v>
      </c>
    </row>
    <row r="337" s="2" customFormat="1">
      <c r="A337" s="39"/>
      <c r="B337" s="40"/>
      <c r="C337" s="41"/>
      <c r="D337" s="245" t="s">
        <v>177</v>
      </c>
      <c r="E337" s="41"/>
      <c r="F337" s="246" t="s">
        <v>1690</v>
      </c>
      <c r="G337" s="41"/>
      <c r="H337" s="41"/>
      <c r="I337" s="242"/>
      <c r="J337" s="41"/>
      <c r="K337" s="41"/>
      <c r="L337" s="45"/>
      <c r="M337" s="243"/>
      <c r="N337" s="244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177</v>
      </c>
      <c r="AU337" s="18" t="s">
        <v>91</v>
      </c>
    </row>
    <row r="338" s="13" customFormat="1">
      <c r="A338" s="13"/>
      <c r="B338" s="248"/>
      <c r="C338" s="249"/>
      <c r="D338" s="240" t="s">
        <v>181</v>
      </c>
      <c r="E338" s="250" t="s">
        <v>1</v>
      </c>
      <c r="F338" s="251" t="s">
        <v>1691</v>
      </c>
      <c r="G338" s="249"/>
      <c r="H338" s="250" t="s">
        <v>1</v>
      </c>
      <c r="I338" s="252"/>
      <c r="J338" s="249"/>
      <c r="K338" s="249"/>
      <c r="L338" s="253"/>
      <c r="M338" s="254"/>
      <c r="N338" s="255"/>
      <c r="O338" s="255"/>
      <c r="P338" s="255"/>
      <c r="Q338" s="255"/>
      <c r="R338" s="255"/>
      <c r="S338" s="255"/>
      <c r="T338" s="25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7" t="s">
        <v>181</v>
      </c>
      <c r="AU338" s="257" t="s">
        <v>91</v>
      </c>
      <c r="AV338" s="13" t="s">
        <v>89</v>
      </c>
      <c r="AW338" s="13" t="s">
        <v>38</v>
      </c>
      <c r="AX338" s="13" t="s">
        <v>82</v>
      </c>
      <c r="AY338" s="257" t="s">
        <v>162</v>
      </c>
    </row>
    <row r="339" s="13" customFormat="1">
      <c r="A339" s="13"/>
      <c r="B339" s="248"/>
      <c r="C339" s="249"/>
      <c r="D339" s="240" t="s">
        <v>181</v>
      </c>
      <c r="E339" s="250" t="s">
        <v>1</v>
      </c>
      <c r="F339" s="251" t="s">
        <v>1692</v>
      </c>
      <c r="G339" s="249"/>
      <c r="H339" s="250" t="s">
        <v>1</v>
      </c>
      <c r="I339" s="252"/>
      <c r="J339" s="249"/>
      <c r="K339" s="249"/>
      <c r="L339" s="253"/>
      <c r="M339" s="254"/>
      <c r="N339" s="255"/>
      <c r="O339" s="255"/>
      <c r="P339" s="255"/>
      <c r="Q339" s="255"/>
      <c r="R339" s="255"/>
      <c r="S339" s="255"/>
      <c r="T339" s="25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7" t="s">
        <v>181</v>
      </c>
      <c r="AU339" s="257" t="s">
        <v>91</v>
      </c>
      <c r="AV339" s="13" t="s">
        <v>89</v>
      </c>
      <c r="AW339" s="13" t="s">
        <v>38</v>
      </c>
      <c r="AX339" s="13" t="s">
        <v>82</v>
      </c>
      <c r="AY339" s="257" t="s">
        <v>162</v>
      </c>
    </row>
    <row r="340" s="14" customFormat="1">
      <c r="A340" s="14"/>
      <c r="B340" s="258"/>
      <c r="C340" s="259"/>
      <c r="D340" s="240" t="s">
        <v>181</v>
      </c>
      <c r="E340" s="260" t="s">
        <v>1</v>
      </c>
      <c r="F340" s="261" t="s">
        <v>1693</v>
      </c>
      <c r="G340" s="259"/>
      <c r="H340" s="262">
        <v>1.2470000000000001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181</v>
      </c>
      <c r="AU340" s="268" t="s">
        <v>91</v>
      </c>
      <c r="AV340" s="14" t="s">
        <v>91</v>
      </c>
      <c r="AW340" s="14" t="s">
        <v>38</v>
      </c>
      <c r="AX340" s="14" t="s">
        <v>82</v>
      </c>
      <c r="AY340" s="268" t="s">
        <v>162</v>
      </c>
    </row>
    <row r="341" s="14" customFormat="1">
      <c r="A341" s="14"/>
      <c r="B341" s="258"/>
      <c r="C341" s="259"/>
      <c r="D341" s="240" t="s">
        <v>181</v>
      </c>
      <c r="E341" s="260" t="s">
        <v>1</v>
      </c>
      <c r="F341" s="261" t="s">
        <v>1694</v>
      </c>
      <c r="G341" s="259"/>
      <c r="H341" s="262">
        <v>9.032</v>
      </c>
      <c r="I341" s="263"/>
      <c r="J341" s="259"/>
      <c r="K341" s="259"/>
      <c r="L341" s="264"/>
      <c r="M341" s="265"/>
      <c r="N341" s="266"/>
      <c r="O341" s="266"/>
      <c r="P341" s="266"/>
      <c r="Q341" s="266"/>
      <c r="R341" s="266"/>
      <c r="S341" s="266"/>
      <c r="T341" s="267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8" t="s">
        <v>181</v>
      </c>
      <c r="AU341" s="268" t="s">
        <v>91</v>
      </c>
      <c r="AV341" s="14" t="s">
        <v>91</v>
      </c>
      <c r="AW341" s="14" t="s">
        <v>38</v>
      </c>
      <c r="AX341" s="14" t="s">
        <v>82</v>
      </c>
      <c r="AY341" s="268" t="s">
        <v>162</v>
      </c>
    </row>
    <row r="342" s="14" customFormat="1">
      <c r="A342" s="14"/>
      <c r="B342" s="258"/>
      <c r="C342" s="259"/>
      <c r="D342" s="240" t="s">
        <v>181</v>
      </c>
      <c r="E342" s="260" t="s">
        <v>1</v>
      </c>
      <c r="F342" s="261" t="s">
        <v>1695</v>
      </c>
      <c r="G342" s="259"/>
      <c r="H342" s="262">
        <v>16.509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8" t="s">
        <v>181</v>
      </c>
      <c r="AU342" s="268" t="s">
        <v>91</v>
      </c>
      <c r="AV342" s="14" t="s">
        <v>91</v>
      </c>
      <c r="AW342" s="14" t="s">
        <v>38</v>
      </c>
      <c r="AX342" s="14" t="s">
        <v>82</v>
      </c>
      <c r="AY342" s="268" t="s">
        <v>162</v>
      </c>
    </row>
    <row r="343" s="16" customFormat="1">
      <c r="A343" s="16"/>
      <c r="B343" s="290"/>
      <c r="C343" s="291"/>
      <c r="D343" s="240" t="s">
        <v>181</v>
      </c>
      <c r="E343" s="292" t="s">
        <v>1</v>
      </c>
      <c r="F343" s="293" t="s">
        <v>372</v>
      </c>
      <c r="G343" s="291"/>
      <c r="H343" s="294">
        <v>26.788</v>
      </c>
      <c r="I343" s="295"/>
      <c r="J343" s="291"/>
      <c r="K343" s="291"/>
      <c r="L343" s="296"/>
      <c r="M343" s="297"/>
      <c r="N343" s="298"/>
      <c r="O343" s="298"/>
      <c r="P343" s="298"/>
      <c r="Q343" s="298"/>
      <c r="R343" s="298"/>
      <c r="S343" s="298"/>
      <c r="T343" s="299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300" t="s">
        <v>181</v>
      </c>
      <c r="AU343" s="300" t="s">
        <v>91</v>
      </c>
      <c r="AV343" s="16" t="s">
        <v>187</v>
      </c>
      <c r="AW343" s="16" t="s">
        <v>38</v>
      </c>
      <c r="AX343" s="16" t="s">
        <v>82</v>
      </c>
      <c r="AY343" s="300" t="s">
        <v>162</v>
      </c>
    </row>
    <row r="344" s="13" customFormat="1">
      <c r="A344" s="13"/>
      <c r="B344" s="248"/>
      <c r="C344" s="249"/>
      <c r="D344" s="240" t="s">
        <v>181</v>
      </c>
      <c r="E344" s="250" t="s">
        <v>1</v>
      </c>
      <c r="F344" s="251" t="s">
        <v>1696</v>
      </c>
      <c r="G344" s="249"/>
      <c r="H344" s="250" t="s">
        <v>1</v>
      </c>
      <c r="I344" s="252"/>
      <c r="J344" s="249"/>
      <c r="K344" s="249"/>
      <c r="L344" s="253"/>
      <c r="M344" s="254"/>
      <c r="N344" s="255"/>
      <c r="O344" s="255"/>
      <c r="P344" s="255"/>
      <c r="Q344" s="255"/>
      <c r="R344" s="255"/>
      <c r="S344" s="255"/>
      <c r="T344" s="25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7" t="s">
        <v>181</v>
      </c>
      <c r="AU344" s="257" t="s">
        <v>91</v>
      </c>
      <c r="AV344" s="13" t="s">
        <v>89</v>
      </c>
      <c r="AW344" s="13" t="s">
        <v>38</v>
      </c>
      <c r="AX344" s="13" t="s">
        <v>82</v>
      </c>
      <c r="AY344" s="257" t="s">
        <v>162</v>
      </c>
    </row>
    <row r="345" s="14" customFormat="1">
      <c r="A345" s="14"/>
      <c r="B345" s="258"/>
      <c r="C345" s="259"/>
      <c r="D345" s="240" t="s">
        <v>181</v>
      </c>
      <c r="E345" s="260" t="s">
        <v>1</v>
      </c>
      <c r="F345" s="261" t="s">
        <v>1697</v>
      </c>
      <c r="G345" s="259"/>
      <c r="H345" s="262">
        <v>3.7890000000000001</v>
      </c>
      <c r="I345" s="263"/>
      <c r="J345" s="259"/>
      <c r="K345" s="259"/>
      <c r="L345" s="264"/>
      <c r="M345" s="265"/>
      <c r="N345" s="266"/>
      <c r="O345" s="266"/>
      <c r="P345" s="266"/>
      <c r="Q345" s="266"/>
      <c r="R345" s="266"/>
      <c r="S345" s="266"/>
      <c r="T345" s="267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8" t="s">
        <v>181</v>
      </c>
      <c r="AU345" s="268" t="s">
        <v>91</v>
      </c>
      <c r="AV345" s="14" t="s">
        <v>91</v>
      </c>
      <c r="AW345" s="14" t="s">
        <v>38</v>
      </c>
      <c r="AX345" s="14" t="s">
        <v>82</v>
      </c>
      <c r="AY345" s="268" t="s">
        <v>162</v>
      </c>
    </row>
    <row r="346" s="14" customFormat="1">
      <c r="A346" s="14"/>
      <c r="B346" s="258"/>
      <c r="C346" s="259"/>
      <c r="D346" s="240" t="s">
        <v>181</v>
      </c>
      <c r="E346" s="260" t="s">
        <v>1</v>
      </c>
      <c r="F346" s="261" t="s">
        <v>1698</v>
      </c>
      <c r="G346" s="259"/>
      <c r="H346" s="262">
        <v>12.279999999999999</v>
      </c>
      <c r="I346" s="263"/>
      <c r="J346" s="259"/>
      <c r="K346" s="259"/>
      <c r="L346" s="264"/>
      <c r="M346" s="265"/>
      <c r="N346" s="266"/>
      <c r="O346" s="266"/>
      <c r="P346" s="266"/>
      <c r="Q346" s="266"/>
      <c r="R346" s="266"/>
      <c r="S346" s="266"/>
      <c r="T346" s="267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8" t="s">
        <v>181</v>
      </c>
      <c r="AU346" s="268" t="s">
        <v>91</v>
      </c>
      <c r="AV346" s="14" t="s">
        <v>91</v>
      </c>
      <c r="AW346" s="14" t="s">
        <v>38</v>
      </c>
      <c r="AX346" s="14" t="s">
        <v>82</v>
      </c>
      <c r="AY346" s="268" t="s">
        <v>162</v>
      </c>
    </row>
    <row r="347" s="16" customFormat="1">
      <c r="A347" s="16"/>
      <c r="B347" s="290"/>
      <c r="C347" s="291"/>
      <c r="D347" s="240" t="s">
        <v>181</v>
      </c>
      <c r="E347" s="292" t="s">
        <v>1</v>
      </c>
      <c r="F347" s="293" t="s">
        <v>372</v>
      </c>
      <c r="G347" s="291"/>
      <c r="H347" s="294">
        <v>16.068999999999999</v>
      </c>
      <c r="I347" s="295"/>
      <c r="J347" s="291"/>
      <c r="K347" s="291"/>
      <c r="L347" s="296"/>
      <c r="M347" s="297"/>
      <c r="N347" s="298"/>
      <c r="O347" s="298"/>
      <c r="P347" s="298"/>
      <c r="Q347" s="298"/>
      <c r="R347" s="298"/>
      <c r="S347" s="298"/>
      <c r="T347" s="299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300" t="s">
        <v>181</v>
      </c>
      <c r="AU347" s="300" t="s">
        <v>91</v>
      </c>
      <c r="AV347" s="16" t="s">
        <v>187</v>
      </c>
      <c r="AW347" s="16" t="s">
        <v>38</v>
      </c>
      <c r="AX347" s="16" t="s">
        <v>82</v>
      </c>
      <c r="AY347" s="300" t="s">
        <v>162</v>
      </c>
    </row>
    <row r="348" s="15" customFormat="1">
      <c r="A348" s="15"/>
      <c r="B348" s="269"/>
      <c r="C348" s="270"/>
      <c r="D348" s="240" t="s">
        <v>181</v>
      </c>
      <c r="E348" s="271" t="s">
        <v>1</v>
      </c>
      <c r="F348" s="272" t="s">
        <v>186</v>
      </c>
      <c r="G348" s="270"/>
      <c r="H348" s="273">
        <v>42.856999999999999</v>
      </c>
      <c r="I348" s="274"/>
      <c r="J348" s="270"/>
      <c r="K348" s="270"/>
      <c r="L348" s="275"/>
      <c r="M348" s="276"/>
      <c r="N348" s="277"/>
      <c r="O348" s="277"/>
      <c r="P348" s="277"/>
      <c r="Q348" s="277"/>
      <c r="R348" s="277"/>
      <c r="S348" s="277"/>
      <c r="T348" s="278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9" t="s">
        <v>181</v>
      </c>
      <c r="AU348" s="279" t="s">
        <v>91</v>
      </c>
      <c r="AV348" s="15" t="s">
        <v>168</v>
      </c>
      <c r="AW348" s="15" t="s">
        <v>38</v>
      </c>
      <c r="AX348" s="15" t="s">
        <v>89</v>
      </c>
      <c r="AY348" s="279" t="s">
        <v>162</v>
      </c>
    </row>
    <row r="349" s="2" customFormat="1" ht="16.5" customHeight="1">
      <c r="A349" s="39"/>
      <c r="B349" s="40"/>
      <c r="C349" s="227" t="s">
        <v>468</v>
      </c>
      <c r="D349" s="227" t="s">
        <v>164</v>
      </c>
      <c r="E349" s="228" t="s">
        <v>1699</v>
      </c>
      <c r="F349" s="229" t="s">
        <v>1700</v>
      </c>
      <c r="G349" s="230" t="s">
        <v>247</v>
      </c>
      <c r="H349" s="231">
        <v>20.16</v>
      </c>
      <c r="I349" s="232"/>
      <c r="J349" s="233">
        <f>ROUND(I349*H349,2)</f>
        <v>0</v>
      </c>
      <c r="K349" s="229" t="s">
        <v>174</v>
      </c>
      <c r="L349" s="45"/>
      <c r="M349" s="234" t="s">
        <v>1</v>
      </c>
      <c r="N349" s="235" t="s">
        <v>47</v>
      </c>
      <c r="O349" s="92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168</v>
      </c>
      <c r="AT349" s="238" t="s">
        <v>164</v>
      </c>
      <c r="AU349" s="238" t="s">
        <v>91</v>
      </c>
      <c r="AY349" s="18" t="s">
        <v>162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89</v>
      </c>
      <c r="BK349" s="239">
        <f>ROUND(I349*H349,2)</f>
        <v>0</v>
      </c>
      <c r="BL349" s="18" t="s">
        <v>168</v>
      </c>
      <c r="BM349" s="238" t="s">
        <v>1701</v>
      </c>
    </row>
    <row r="350" s="2" customFormat="1">
      <c r="A350" s="39"/>
      <c r="B350" s="40"/>
      <c r="C350" s="41"/>
      <c r="D350" s="240" t="s">
        <v>170</v>
      </c>
      <c r="E350" s="41"/>
      <c r="F350" s="241" t="s">
        <v>1702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170</v>
      </c>
      <c r="AU350" s="18" t="s">
        <v>91</v>
      </c>
    </row>
    <row r="351" s="2" customFormat="1">
      <c r="A351" s="39"/>
      <c r="B351" s="40"/>
      <c r="C351" s="41"/>
      <c r="D351" s="245" t="s">
        <v>177</v>
      </c>
      <c r="E351" s="41"/>
      <c r="F351" s="246" t="s">
        <v>1703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177</v>
      </c>
      <c r="AU351" s="18" t="s">
        <v>91</v>
      </c>
    </row>
    <row r="352" s="13" customFormat="1">
      <c r="A352" s="13"/>
      <c r="B352" s="248"/>
      <c r="C352" s="249"/>
      <c r="D352" s="240" t="s">
        <v>181</v>
      </c>
      <c r="E352" s="250" t="s">
        <v>1</v>
      </c>
      <c r="F352" s="251" t="s">
        <v>1691</v>
      </c>
      <c r="G352" s="249"/>
      <c r="H352" s="250" t="s">
        <v>1</v>
      </c>
      <c r="I352" s="252"/>
      <c r="J352" s="249"/>
      <c r="K352" s="249"/>
      <c r="L352" s="253"/>
      <c r="M352" s="254"/>
      <c r="N352" s="255"/>
      <c r="O352" s="255"/>
      <c r="P352" s="255"/>
      <c r="Q352" s="255"/>
      <c r="R352" s="255"/>
      <c r="S352" s="255"/>
      <c r="T352" s="25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7" t="s">
        <v>181</v>
      </c>
      <c r="AU352" s="257" t="s">
        <v>91</v>
      </c>
      <c r="AV352" s="13" t="s">
        <v>89</v>
      </c>
      <c r="AW352" s="13" t="s">
        <v>38</v>
      </c>
      <c r="AX352" s="13" t="s">
        <v>82</v>
      </c>
      <c r="AY352" s="257" t="s">
        <v>162</v>
      </c>
    </row>
    <row r="353" s="13" customFormat="1">
      <c r="A353" s="13"/>
      <c r="B353" s="248"/>
      <c r="C353" s="249"/>
      <c r="D353" s="240" t="s">
        <v>181</v>
      </c>
      <c r="E353" s="250" t="s">
        <v>1</v>
      </c>
      <c r="F353" s="251" t="s">
        <v>1692</v>
      </c>
      <c r="G353" s="249"/>
      <c r="H353" s="250" t="s">
        <v>1</v>
      </c>
      <c r="I353" s="252"/>
      <c r="J353" s="249"/>
      <c r="K353" s="249"/>
      <c r="L353" s="253"/>
      <c r="M353" s="254"/>
      <c r="N353" s="255"/>
      <c r="O353" s="255"/>
      <c r="P353" s="255"/>
      <c r="Q353" s="255"/>
      <c r="R353" s="255"/>
      <c r="S353" s="255"/>
      <c r="T353" s="25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7" t="s">
        <v>181</v>
      </c>
      <c r="AU353" s="257" t="s">
        <v>91</v>
      </c>
      <c r="AV353" s="13" t="s">
        <v>89</v>
      </c>
      <c r="AW353" s="13" t="s">
        <v>38</v>
      </c>
      <c r="AX353" s="13" t="s">
        <v>82</v>
      </c>
      <c r="AY353" s="257" t="s">
        <v>162</v>
      </c>
    </row>
    <row r="354" s="14" customFormat="1">
      <c r="A354" s="14"/>
      <c r="B354" s="258"/>
      <c r="C354" s="259"/>
      <c r="D354" s="240" t="s">
        <v>181</v>
      </c>
      <c r="E354" s="260" t="s">
        <v>1</v>
      </c>
      <c r="F354" s="261" t="s">
        <v>1704</v>
      </c>
      <c r="G354" s="259"/>
      <c r="H354" s="262">
        <v>0.57999999999999996</v>
      </c>
      <c r="I354" s="263"/>
      <c r="J354" s="259"/>
      <c r="K354" s="259"/>
      <c r="L354" s="264"/>
      <c r="M354" s="265"/>
      <c r="N354" s="266"/>
      <c r="O354" s="266"/>
      <c r="P354" s="266"/>
      <c r="Q354" s="266"/>
      <c r="R354" s="266"/>
      <c r="S354" s="266"/>
      <c r="T354" s="267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8" t="s">
        <v>181</v>
      </c>
      <c r="AU354" s="268" t="s">
        <v>91</v>
      </c>
      <c r="AV354" s="14" t="s">
        <v>91</v>
      </c>
      <c r="AW354" s="14" t="s">
        <v>38</v>
      </c>
      <c r="AX354" s="14" t="s">
        <v>82</v>
      </c>
      <c r="AY354" s="268" t="s">
        <v>162</v>
      </c>
    </row>
    <row r="355" s="14" customFormat="1">
      <c r="A355" s="14"/>
      <c r="B355" s="258"/>
      <c r="C355" s="259"/>
      <c r="D355" s="240" t="s">
        <v>181</v>
      </c>
      <c r="E355" s="260" t="s">
        <v>1</v>
      </c>
      <c r="F355" s="261" t="s">
        <v>1705</v>
      </c>
      <c r="G355" s="259"/>
      <c r="H355" s="262">
        <v>3.52</v>
      </c>
      <c r="I355" s="263"/>
      <c r="J355" s="259"/>
      <c r="K355" s="259"/>
      <c r="L355" s="264"/>
      <c r="M355" s="265"/>
      <c r="N355" s="266"/>
      <c r="O355" s="266"/>
      <c r="P355" s="266"/>
      <c r="Q355" s="266"/>
      <c r="R355" s="266"/>
      <c r="S355" s="266"/>
      <c r="T355" s="267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8" t="s">
        <v>181</v>
      </c>
      <c r="AU355" s="268" t="s">
        <v>91</v>
      </c>
      <c r="AV355" s="14" t="s">
        <v>91</v>
      </c>
      <c r="AW355" s="14" t="s">
        <v>38</v>
      </c>
      <c r="AX355" s="14" t="s">
        <v>82</v>
      </c>
      <c r="AY355" s="268" t="s">
        <v>162</v>
      </c>
    </row>
    <row r="356" s="14" customFormat="1">
      <c r="A356" s="14"/>
      <c r="B356" s="258"/>
      <c r="C356" s="259"/>
      <c r="D356" s="240" t="s">
        <v>181</v>
      </c>
      <c r="E356" s="260" t="s">
        <v>1</v>
      </c>
      <c r="F356" s="261" t="s">
        <v>1706</v>
      </c>
      <c r="G356" s="259"/>
      <c r="H356" s="262">
        <v>5.7300000000000004</v>
      </c>
      <c r="I356" s="263"/>
      <c r="J356" s="259"/>
      <c r="K356" s="259"/>
      <c r="L356" s="264"/>
      <c r="M356" s="265"/>
      <c r="N356" s="266"/>
      <c r="O356" s="266"/>
      <c r="P356" s="266"/>
      <c r="Q356" s="266"/>
      <c r="R356" s="266"/>
      <c r="S356" s="266"/>
      <c r="T356" s="267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8" t="s">
        <v>181</v>
      </c>
      <c r="AU356" s="268" t="s">
        <v>91</v>
      </c>
      <c r="AV356" s="14" t="s">
        <v>91</v>
      </c>
      <c r="AW356" s="14" t="s">
        <v>38</v>
      </c>
      <c r="AX356" s="14" t="s">
        <v>82</v>
      </c>
      <c r="AY356" s="268" t="s">
        <v>162</v>
      </c>
    </row>
    <row r="357" s="16" customFormat="1">
      <c r="A357" s="16"/>
      <c r="B357" s="290"/>
      <c r="C357" s="291"/>
      <c r="D357" s="240" t="s">
        <v>181</v>
      </c>
      <c r="E357" s="292" t="s">
        <v>1</v>
      </c>
      <c r="F357" s="293" t="s">
        <v>372</v>
      </c>
      <c r="G357" s="291"/>
      <c r="H357" s="294">
        <v>9.8300000000000001</v>
      </c>
      <c r="I357" s="295"/>
      <c r="J357" s="291"/>
      <c r="K357" s="291"/>
      <c r="L357" s="296"/>
      <c r="M357" s="297"/>
      <c r="N357" s="298"/>
      <c r="O357" s="298"/>
      <c r="P357" s="298"/>
      <c r="Q357" s="298"/>
      <c r="R357" s="298"/>
      <c r="S357" s="298"/>
      <c r="T357" s="299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300" t="s">
        <v>181</v>
      </c>
      <c r="AU357" s="300" t="s">
        <v>91</v>
      </c>
      <c r="AV357" s="16" t="s">
        <v>187</v>
      </c>
      <c r="AW357" s="16" t="s">
        <v>38</v>
      </c>
      <c r="AX357" s="16" t="s">
        <v>82</v>
      </c>
      <c r="AY357" s="300" t="s">
        <v>162</v>
      </c>
    </row>
    <row r="358" s="13" customFormat="1">
      <c r="A358" s="13"/>
      <c r="B358" s="248"/>
      <c r="C358" s="249"/>
      <c r="D358" s="240" t="s">
        <v>181</v>
      </c>
      <c r="E358" s="250" t="s">
        <v>1</v>
      </c>
      <c r="F358" s="251" t="s">
        <v>1696</v>
      </c>
      <c r="G358" s="249"/>
      <c r="H358" s="250" t="s">
        <v>1</v>
      </c>
      <c r="I358" s="252"/>
      <c r="J358" s="249"/>
      <c r="K358" s="249"/>
      <c r="L358" s="253"/>
      <c r="M358" s="254"/>
      <c r="N358" s="255"/>
      <c r="O358" s="255"/>
      <c r="P358" s="255"/>
      <c r="Q358" s="255"/>
      <c r="R358" s="255"/>
      <c r="S358" s="255"/>
      <c r="T358" s="25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7" t="s">
        <v>181</v>
      </c>
      <c r="AU358" s="257" t="s">
        <v>91</v>
      </c>
      <c r="AV358" s="13" t="s">
        <v>89</v>
      </c>
      <c r="AW358" s="13" t="s">
        <v>38</v>
      </c>
      <c r="AX358" s="13" t="s">
        <v>82</v>
      </c>
      <c r="AY358" s="257" t="s">
        <v>162</v>
      </c>
    </row>
    <row r="359" s="14" customFormat="1">
      <c r="A359" s="14"/>
      <c r="B359" s="258"/>
      <c r="C359" s="259"/>
      <c r="D359" s="240" t="s">
        <v>181</v>
      </c>
      <c r="E359" s="260" t="s">
        <v>1</v>
      </c>
      <c r="F359" s="261" t="s">
        <v>1707</v>
      </c>
      <c r="G359" s="259"/>
      <c r="H359" s="262">
        <v>1.48</v>
      </c>
      <c r="I359" s="263"/>
      <c r="J359" s="259"/>
      <c r="K359" s="259"/>
      <c r="L359" s="264"/>
      <c r="M359" s="265"/>
      <c r="N359" s="266"/>
      <c r="O359" s="266"/>
      <c r="P359" s="266"/>
      <c r="Q359" s="266"/>
      <c r="R359" s="266"/>
      <c r="S359" s="266"/>
      <c r="T359" s="267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8" t="s">
        <v>181</v>
      </c>
      <c r="AU359" s="268" t="s">
        <v>91</v>
      </c>
      <c r="AV359" s="14" t="s">
        <v>91</v>
      </c>
      <c r="AW359" s="14" t="s">
        <v>38</v>
      </c>
      <c r="AX359" s="14" t="s">
        <v>82</v>
      </c>
      <c r="AY359" s="268" t="s">
        <v>162</v>
      </c>
    </row>
    <row r="360" s="14" customFormat="1">
      <c r="A360" s="14"/>
      <c r="B360" s="258"/>
      <c r="C360" s="259"/>
      <c r="D360" s="240" t="s">
        <v>181</v>
      </c>
      <c r="E360" s="260" t="s">
        <v>1</v>
      </c>
      <c r="F360" s="261" t="s">
        <v>1708</v>
      </c>
      <c r="G360" s="259"/>
      <c r="H360" s="262">
        <v>8.8499999999999996</v>
      </c>
      <c r="I360" s="263"/>
      <c r="J360" s="259"/>
      <c r="K360" s="259"/>
      <c r="L360" s="264"/>
      <c r="M360" s="265"/>
      <c r="N360" s="266"/>
      <c r="O360" s="266"/>
      <c r="P360" s="266"/>
      <c r="Q360" s="266"/>
      <c r="R360" s="266"/>
      <c r="S360" s="266"/>
      <c r="T360" s="267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8" t="s">
        <v>181</v>
      </c>
      <c r="AU360" s="268" t="s">
        <v>91</v>
      </c>
      <c r="AV360" s="14" t="s">
        <v>91</v>
      </c>
      <c r="AW360" s="14" t="s">
        <v>38</v>
      </c>
      <c r="AX360" s="14" t="s">
        <v>82</v>
      </c>
      <c r="AY360" s="268" t="s">
        <v>162</v>
      </c>
    </row>
    <row r="361" s="16" customFormat="1">
      <c r="A361" s="16"/>
      <c r="B361" s="290"/>
      <c r="C361" s="291"/>
      <c r="D361" s="240" t="s">
        <v>181</v>
      </c>
      <c r="E361" s="292" t="s">
        <v>1</v>
      </c>
      <c r="F361" s="293" t="s">
        <v>372</v>
      </c>
      <c r="G361" s="291"/>
      <c r="H361" s="294">
        <v>10.33</v>
      </c>
      <c r="I361" s="295"/>
      <c r="J361" s="291"/>
      <c r="K361" s="291"/>
      <c r="L361" s="296"/>
      <c r="M361" s="297"/>
      <c r="N361" s="298"/>
      <c r="O361" s="298"/>
      <c r="P361" s="298"/>
      <c r="Q361" s="298"/>
      <c r="R361" s="298"/>
      <c r="S361" s="298"/>
      <c r="T361" s="299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300" t="s">
        <v>181</v>
      </c>
      <c r="AU361" s="300" t="s">
        <v>91</v>
      </c>
      <c r="AV361" s="16" t="s">
        <v>187</v>
      </c>
      <c r="AW361" s="16" t="s">
        <v>38</v>
      </c>
      <c r="AX361" s="16" t="s">
        <v>82</v>
      </c>
      <c r="AY361" s="300" t="s">
        <v>162</v>
      </c>
    </row>
    <row r="362" s="15" customFormat="1">
      <c r="A362" s="15"/>
      <c r="B362" s="269"/>
      <c r="C362" s="270"/>
      <c r="D362" s="240" t="s">
        <v>181</v>
      </c>
      <c r="E362" s="271" t="s">
        <v>1</v>
      </c>
      <c r="F362" s="272" t="s">
        <v>186</v>
      </c>
      <c r="G362" s="270"/>
      <c r="H362" s="273">
        <v>20.16</v>
      </c>
      <c r="I362" s="274"/>
      <c r="J362" s="270"/>
      <c r="K362" s="270"/>
      <c r="L362" s="275"/>
      <c r="M362" s="276"/>
      <c r="N362" s="277"/>
      <c r="O362" s="277"/>
      <c r="P362" s="277"/>
      <c r="Q362" s="277"/>
      <c r="R362" s="277"/>
      <c r="S362" s="277"/>
      <c r="T362" s="27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9" t="s">
        <v>181</v>
      </c>
      <c r="AU362" s="279" t="s">
        <v>91</v>
      </c>
      <c r="AV362" s="15" t="s">
        <v>168</v>
      </c>
      <c r="AW362" s="15" t="s">
        <v>38</v>
      </c>
      <c r="AX362" s="15" t="s">
        <v>89</v>
      </c>
      <c r="AY362" s="279" t="s">
        <v>162</v>
      </c>
    </row>
    <row r="363" s="2" customFormat="1" ht="16.5" customHeight="1">
      <c r="A363" s="39"/>
      <c r="B363" s="40"/>
      <c r="C363" s="227" t="s">
        <v>479</v>
      </c>
      <c r="D363" s="227" t="s">
        <v>164</v>
      </c>
      <c r="E363" s="228" t="s">
        <v>1709</v>
      </c>
      <c r="F363" s="229" t="s">
        <v>1710</v>
      </c>
      <c r="G363" s="230" t="s">
        <v>247</v>
      </c>
      <c r="H363" s="231">
        <v>15.630000000000001</v>
      </c>
      <c r="I363" s="232"/>
      <c r="J363" s="233">
        <f>ROUND(I363*H363,2)</f>
        <v>0</v>
      </c>
      <c r="K363" s="229" t="s">
        <v>174</v>
      </c>
      <c r="L363" s="45"/>
      <c r="M363" s="234" t="s">
        <v>1</v>
      </c>
      <c r="N363" s="235" t="s">
        <v>47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168</v>
      </c>
      <c r="AT363" s="238" t="s">
        <v>164</v>
      </c>
      <c r="AU363" s="238" t="s">
        <v>91</v>
      </c>
      <c r="AY363" s="18" t="s">
        <v>162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89</v>
      </c>
      <c r="BK363" s="239">
        <f>ROUND(I363*H363,2)</f>
        <v>0</v>
      </c>
      <c r="BL363" s="18" t="s">
        <v>168</v>
      </c>
      <c r="BM363" s="238" t="s">
        <v>1711</v>
      </c>
    </row>
    <row r="364" s="2" customFormat="1">
      <c r="A364" s="39"/>
      <c r="B364" s="40"/>
      <c r="C364" s="41"/>
      <c r="D364" s="240" t="s">
        <v>170</v>
      </c>
      <c r="E364" s="41"/>
      <c r="F364" s="241" t="s">
        <v>1712</v>
      </c>
      <c r="G364" s="41"/>
      <c r="H364" s="41"/>
      <c r="I364" s="242"/>
      <c r="J364" s="41"/>
      <c r="K364" s="41"/>
      <c r="L364" s="45"/>
      <c r="M364" s="243"/>
      <c r="N364" s="244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170</v>
      </c>
      <c r="AU364" s="18" t="s">
        <v>91</v>
      </c>
    </row>
    <row r="365" s="2" customFormat="1">
      <c r="A365" s="39"/>
      <c r="B365" s="40"/>
      <c r="C365" s="41"/>
      <c r="D365" s="245" t="s">
        <v>177</v>
      </c>
      <c r="E365" s="41"/>
      <c r="F365" s="246" t="s">
        <v>1713</v>
      </c>
      <c r="G365" s="41"/>
      <c r="H365" s="41"/>
      <c r="I365" s="242"/>
      <c r="J365" s="41"/>
      <c r="K365" s="41"/>
      <c r="L365" s="45"/>
      <c r="M365" s="243"/>
      <c r="N365" s="244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177</v>
      </c>
      <c r="AU365" s="18" t="s">
        <v>91</v>
      </c>
    </row>
    <row r="366" s="13" customFormat="1">
      <c r="A366" s="13"/>
      <c r="B366" s="248"/>
      <c r="C366" s="249"/>
      <c r="D366" s="240" t="s">
        <v>181</v>
      </c>
      <c r="E366" s="250" t="s">
        <v>1</v>
      </c>
      <c r="F366" s="251" t="s">
        <v>1691</v>
      </c>
      <c r="G366" s="249"/>
      <c r="H366" s="250" t="s">
        <v>1</v>
      </c>
      <c r="I366" s="252"/>
      <c r="J366" s="249"/>
      <c r="K366" s="249"/>
      <c r="L366" s="253"/>
      <c r="M366" s="254"/>
      <c r="N366" s="255"/>
      <c r="O366" s="255"/>
      <c r="P366" s="255"/>
      <c r="Q366" s="255"/>
      <c r="R366" s="255"/>
      <c r="S366" s="255"/>
      <c r="T366" s="25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7" t="s">
        <v>181</v>
      </c>
      <c r="AU366" s="257" t="s">
        <v>91</v>
      </c>
      <c r="AV366" s="13" t="s">
        <v>89</v>
      </c>
      <c r="AW366" s="13" t="s">
        <v>38</v>
      </c>
      <c r="AX366" s="13" t="s">
        <v>82</v>
      </c>
      <c r="AY366" s="257" t="s">
        <v>162</v>
      </c>
    </row>
    <row r="367" s="13" customFormat="1">
      <c r="A367" s="13"/>
      <c r="B367" s="248"/>
      <c r="C367" s="249"/>
      <c r="D367" s="240" t="s">
        <v>181</v>
      </c>
      <c r="E367" s="250" t="s">
        <v>1</v>
      </c>
      <c r="F367" s="251" t="s">
        <v>1692</v>
      </c>
      <c r="G367" s="249"/>
      <c r="H367" s="250" t="s">
        <v>1</v>
      </c>
      <c r="I367" s="252"/>
      <c r="J367" s="249"/>
      <c r="K367" s="249"/>
      <c r="L367" s="253"/>
      <c r="M367" s="254"/>
      <c r="N367" s="255"/>
      <c r="O367" s="255"/>
      <c r="P367" s="255"/>
      <c r="Q367" s="255"/>
      <c r="R367" s="255"/>
      <c r="S367" s="255"/>
      <c r="T367" s="25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7" t="s">
        <v>181</v>
      </c>
      <c r="AU367" s="257" t="s">
        <v>91</v>
      </c>
      <c r="AV367" s="13" t="s">
        <v>89</v>
      </c>
      <c r="AW367" s="13" t="s">
        <v>38</v>
      </c>
      <c r="AX367" s="13" t="s">
        <v>82</v>
      </c>
      <c r="AY367" s="257" t="s">
        <v>162</v>
      </c>
    </row>
    <row r="368" s="14" customFormat="1">
      <c r="A368" s="14"/>
      <c r="B368" s="258"/>
      <c r="C368" s="259"/>
      <c r="D368" s="240" t="s">
        <v>181</v>
      </c>
      <c r="E368" s="260" t="s">
        <v>1</v>
      </c>
      <c r="F368" s="261" t="s">
        <v>1714</v>
      </c>
      <c r="G368" s="259"/>
      <c r="H368" s="262">
        <v>4.21</v>
      </c>
      <c r="I368" s="263"/>
      <c r="J368" s="259"/>
      <c r="K368" s="259"/>
      <c r="L368" s="264"/>
      <c r="M368" s="265"/>
      <c r="N368" s="266"/>
      <c r="O368" s="266"/>
      <c r="P368" s="266"/>
      <c r="Q368" s="266"/>
      <c r="R368" s="266"/>
      <c r="S368" s="266"/>
      <c r="T368" s="267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8" t="s">
        <v>181</v>
      </c>
      <c r="AU368" s="268" t="s">
        <v>91</v>
      </c>
      <c r="AV368" s="14" t="s">
        <v>91</v>
      </c>
      <c r="AW368" s="14" t="s">
        <v>38</v>
      </c>
      <c r="AX368" s="14" t="s">
        <v>82</v>
      </c>
      <c r="AY368" s="268" t="s">
        <v>162</v>
      </c>
    </row>
    <row r="369" s="14" customFormat="1">
      <c r="A369" s="14"/>
      <c r="B369" s="258"/>
      <c r="C369" s="259"/>
      <c r="D369" s="240" t="s">
        <v>181</v>
      </c>
      <c r="E369" s="260" t="s">
        <v>1</v>
      </c>
      <c r="F369" s="261" t="s">
        <v>1715</v>
      </c>
      <c r="G369" s="259"/>
      <c r="H369" s="262">
        <v>5.1299999999999999</v>
      </c>
      <c r="I369" s="263"/>
      <c r="J369" s="259"/>
      <c r="K369" s="259"/>
      <c r="L369" s="264"/>
      <c r="M369" s="265"/>
      <c r="N369" s="266"/>
      <c r="O369" s="266"/>
      <c r="P369" s="266"/>
      <c r="Q369" s="266"/>
      <c r="R369" s="266"/>
      <c r="S369" s="266"/>
      <c r="T369" s="267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8" t="s">
        <v>181</v>
      </c>
      <c r="AU369" s="268" t="s">
        <v>91</v>
      </c>
      <c r="AV369" s="14" t="s">
        <v>91</v>
      </c>
      <c r="AW369" s="14" t="s">
        <v>38</v>
      </c>
      <c r="AX369" s="14" t="s">
        <v>82</v>
      </c>
      <c r="AY369" s="268" t="s">
        <v>162</v>
      </c>
    </row>
    <row r="370" s="16" customFormat="1">
      <c r="A370" s="16"/>
      <c r="B370" s="290"/>
      <c r="C370" s="291"/>
      <c r="D370" s="240" t="s">
        <v>181</v>
      </c>
      <c r="E370" s="292" t="s">
        <v>1</v>
      </c>
      <c r="F370" s="293" t="s">
        <v>372</v>
      </c>
      <c r="G370" s="291"/>
      <c r="H370" s="294">
        <v>9.3399999999999999</v>
      </c>
      <c r="I370" s="295"/>
      <c r="J370" s="291"/>
      <c r="K370" s="291"/>
      <c r="L370" s="296"/>
      <c r="M370" s="297"/>
      <c r="N370" s="298"/>
      <c r="O370" s="298"/>
      <c r="P370" s="298"/>
      <c r="Q370" s="298"/>
      <c r="R370" s="298"/>
      <c r="S370" s="298"/>
      <c r="T370" s="299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300" t="s">
        <v>181</v>
      </c>
      <c r="AU370" s="300" t="s">
        <v>91</v>
      </c>
      <c r="AV370" s="16" t="s">
        <v>187</v>
      </c>
      <c r="AW370" s="16" t="s">
        <v>38</v>
      </c>
      <c r="AX370" s="16" t="s">
        <v>82</v>
      </c>
      <c r="AY370" s="300" t="s">
        <v>162</v>
      </c>
    </row>
    <row r="371" s="13" customFormat="1">
      <c r="A371" s="13"/>
      <c r="B371" s="248"/>
      <c r="C371" s="249"/>
      <c r="D371" s="240" t="s">
        <v>181</v>
      </c>
      <c r="E371" s="250" t="s">
        <v>1</v>
      </c>
      <c r="F371" s="251" t="s">
        <v>1696</v>
      </c>
      <c r="G371" s="249"/>
      <c r="H371" s="250" t="s">
        <v>1</v>
      </c>
      <c r="I371" s="252"/>
      <c r="J371" s="249"/>
      <c r="K371" s="249"/>
      <c r="L371" s="253"/>
      <c r="M371" s="254"/>
      <c r="N371" s="255"/>
      <c r="O371" s="255"/>
      <c r="P371" s="255"/>
      <c r="Q371" s="255"/>
      <c r="R371" s="255"/>
      <c r="S371" s="255"/>
      <c r="T371" s="25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7" t="s">
        <v>181</v>
      </c>
      <c r="AU371" s="257" t="s">
        <v>91</v>
      </c>
      <c r="AV371" s="13" t="s">
        <v>89</v>
      </c>
      <c r="AW371" s="13" t="s">
        <v>38</v>
      </c>
      <c r="AX371" s="13" t="s">
        <v>82</v>
      </c>
      <c r="AY371" s="257" t="s">
        <v>162</v>
      </c>
    </row>
    <row r="372" s="14" customFormat="1">
      <c r="A372" s="14"/>
      <c r="B372" s="258"/>
      <c r="C372" s="259"/>
      <c r="D372" s="240" t="s">
        <v>181</v>
      </c>
      <c r="E372" s="260" t="s">
        <v>1</v>
      </c>
      <c r="F372" s="261" t="s">
        <v>1715</v>
      </c>
      <c r="G372" s="259"/>
      <c r="H372" s="262">
        <v>5.1299999999999999</v>
      </c>
      <c r="I372" s="263"/>
      <c r="J372" s="259"/>
      <c r="K372" s="259"/>
      <c r="L372" s="264"/>
      <c r="M372" s="265"/>
      <c r="N372" s="266"/>
      <c r="O372" s="266"/>
      <c r="P372" s="266"/>
      <c r="Q372" s="266"/>
      <c r="R372" s="266"/>
      <c r="S372" s="266"/>
      <c r="T372" s="26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8" t="s">
        <v>181</v>
      </c>
      <c r="AU372" s="268" t="s">
        <v>91</v>
      </c>
      <c r="AV372" s="14" t="s">
        <v>91</v>
      </c>
      <c r="AW372" s="14" t="s">
        <v>38</v>
      </c>
      <c r="AX372" s="14" t="s">
        <v>82</v>
      </c>
      <c r="AY372" s="268" t="s">
        <v>162</v>
      </c>
    </row>
    <row r="373" s="14" customFormat="1">
      <c r="A373" s="14"/>
      <c r="B373" s="258"/>
      <c r="C373" s="259"/>
      <c r="D373" s="240" t="s">
        <v>181</v>
      </c>
      <c r="E373" s="260" t="s">
        <v>1</v>
      </c>
      <c r="F373" s="261" t="s">
        <v>1716</v>
      </c>
      <c r="G373" s="259"/>
      <c r="H373" s="262">
        <v>1.1599999999999999</v>
      </c>
      <c r="I373" s="263"/>
      <c r="J373" s="259"/>
      <c r="K373" s="259"/>
      <c r="L373" s="264"/>
      <c r="M373" s="265"/>
      <c r="N373" s="266"/>
      <c r="O373" s="266"/>
      <c r="P373" s="266"/>
      <c r="Q373" s="266"/>
      <c r="R373" s="266"/>
      <c r="S373" s="266"/>
      <c r="T373" s="26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8" t="s">
        <v>181</v>
      </c>
      <c r="AU373" s="268" t="s">
        <v>91</v>
      </c>
      <c r="AV373" s="14" t="s">
        <v>91</v>
      </c>
      <c r="AW373" s="14" t="s">
        <v>38</v>
      </c>
      <c r="AX373" s="14" t="s">
        <v>82</v>
      </c>
      <c r="AY373" s="268" t="s">
        <v>162</v>
      </c>
    </row>
    <row r="374" s="16" customFormat="1">
      <c r="A374" s="16"/>
      <c r="B374" s="290"/>
      <c r="C374" s="291"/>
      <c r="D374" s="240" t="s">
        <v>181</v>
      </c>
      <c r="E374" s="292" t="s">
        <v>1</v>
      </c>
      <c r="F374" s="293" t="s">
        <v>372</v>
      </c>
      <c r="G374" s="291"/>
      <c r="H374" s="294">
        <v>6.29</v>
      </c>
      <c r="I374" s="295"/>
      <c r="J374" s="291"/>
      <c r="K374" s="291"/>
      <c r="L374" s="296"/>
      <c r="M374" s="297"/>
      <c r="N374" s="298"/>
      <c r="O374" s="298"/>
      <c r="P374" s="298"/>
      <c r="Q374" s="298"/>
      <c r="R374" s="298"/>
      <c r="S374" s="298"/>
      <c r="T374" s="299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300" t="s">
        <v>181</v>
      </c>
      <c r="AU374" s="300" t="s">
        <v>91</v>
      </c>
      <c r="AV374" s="16" t="s">
        <v>187</v>
      </c>
      <c r="AW374" s="16" t="s">
        <v>38</v>
      </c>
      <c r="AX374" s="16" t="s">
        <v>82</v>
      </c>
      <c r="AY374" s="300" t="s">
        <v>162</v>
      </c>
    </row>
    <row r="375" s="15" customFormat="1">
      <c r="A375" s="15"/>
      <c r="B375" s="269"/>
      <c r="C375" s="270"/>
      <c r="D375" s="240" t="s">
        <v>181</v>
      </c>
      <c r="E375" s="271" t="s">
        <v>1</v>
      </c>
      <c r="F375" s="272" t="s">
        <v>186</v>
      </c>
      <c r="G375" s="270"/>
      <c r="H375" s="273">
        <v>15.630000000000001</v>
      </c>
      <c r="I375" s="274"/>
      <c r="J375" s="270"/>
      <c r="K375" s="270"/>
      <c r="L375" s="275"/>
      <c r="M375" s="276"/>
      <c r="N375" s="277"/>
      <c r="O375" s="277"/>
      <c r="P375" s="277"/>
      <c r="Q375" s="277"/>
      <c r="R375" s="277"/>
      <c r="S375" s="277"/>
      <c r="T375" s="278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9" t="s">
        <v>181</v>
      </c>
      <c r="AU375" s="279" t="s">
        <v>91</v>
      </c>
      <c r="AV375" s="15" t="s">
        <v>168</v>
      </c>
      <c r="AW375" s="15" t="s">
        <v>38</v>
      </c>
      <c r="AX375" s="15" t="s">
        <v>89</v>
      </c>
      <c r="AY375" s="279" t="s">
        <v>162</v>
      </c>
    </row>
    <row r="376" s="12" customFormat="1" ht="22.8" customHeight="1">
      <c r="A376" s="12"/>
      <c r="B376" s="211"/>
      <c r="C376" s="212"/>
      <c r="D376" s="213" t="s">
        <v>81</v>
      </c>
      <c r="E376" s="225" t="s">
        <v>168</v>
      </c>
      <c r="F376" s="225" t="s">
        <v>501</v>
      </c>
      <c r="G376" s="212"/>
      <c r="H376" s="212"/>
      <c r="I376" s="215"/>
      <c r="J376" s="226">
        <f>BK376</f>
        <v>0</v>
      </c>
      <c r="K376" s="212"/>
      <c r="L376" s="217"/>
      <c r="M376" s="218"/>
      <c r="N376" s="219"/>
      <c r="O376" s="219"/>
      <c r="P376" s="220">
        <f>SUM(P377:P387)</f>
        <v>0</v>
      </c>
      <c r="Q376" s="219"/>
      <c r="R376" s="220">
        <f>SUM(R377:R387)</f>
        <v>17.684425000000001</v>
      </c>
      <c r="S376" s="219"/>
      <c r="T376" s="221">
        <f>SUM(T377:T387)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22" t="s">
        <v>89</v>
      </c>
      <c r="AT376" s="223" t="s">
        <v>81</v>
      </c>
      <c r="AU376" s="223" t="s">
        <v>89</v>
      </c>
      <c r="AY376" s="222" t="s">
        <v>162</v>
      </c>
      <c r="BK376" s="224">
        <f>SUM(BK377:BK387)</f>
        <v>0</v>
      </c>
    </row>
    <row r="377" s="2" customFormat="1" ht="21.75" customHeight="1">
      <c r="A377" s="39"/>
      <c r="B377" s="40"/>
      <c r="C377" s="227" t="s">
        <v>486</v>
      </c>
      <c r="D377" s="227" t="s">
        <v>164</v>
      </c>
      <c r="E377" s="228" t="s">
        <v>1717</v>
      </c>
      <c r="F377" s="229" t="s">
        <v>1718</v>
      </c>
      <c r="G377" s="230" t="s">
        <v>263</v>
      </c>
      <c r="H377" s="231">
        <v>70.700000000000003</v>
      </c>
      <c r="I377" s="232"/>
      <c r="J377" s="233">
        <f>ROUND(I377*H377,2)</f>
        <v>0</v>
      </c>
      <c r="K377" s="229" t="s">
        <v>174</v>
      </c>
      <c r="L377" s="45"/>
      <c r="M377" s="234" t="s">
        <v>1</v>
      </c>
      <c r="N377" s="235" t="s">
        <v>47</v>
      </c>
      <c r="O377" s="92"/>
      <c r="P377" s="236">
        <f>O377*H377</f>
        <v>0</v>
      </c>
      <c r="Q377" s="236">
        <v>0.18051</v>
      </c>
      <c r="R377" s="236">
        <f>Q377*H377</f>
        <v>12.762057</v>
      </c>
      <c r="S377" s="236">
        <v>0</v>
      </c>
      <c r="T377" s="23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168</v>
      </c>
      <c r="AT377" s="238" t="s">
        <v>164</v>
      </c>
      <c r="AU377" s="238" t="s">
        <v>91</v>
      </c>
      <c r="AY377" s="18" t="s">
        <v>162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89</v>
      </c>
      <c r="BK377" s="239">
        <f>ROUND(I377*H377,2)</f>
        <v>0</v>
      </c>
      <c r="BL377" s="18" t="s">
        <v>168</v>
      </c>
      <c r="BM377" s="238" t="s">
        <v>1719</v>
      </c>
    </row>
    <row r="378" s="2" customFormat="1">
      <c r="A378" s="39"/>
      <c r="B378" s="40"/>
      <c r="C378" s="41"/>
      <c r="D378" s="240" t="s">
        <v>170</v>
      </c>
      <c r="E378" s="41"/>
      <c r="F378" s="241" t="s">
        <v>1720</v>
      </c>
      <c r="G378" s="41"/>
      <c r="H378" s="41"/>
      <c r="I378" s="242"/>
      <c r="J378" s="41"/>
      <c r="K378" s="41"/>
      <c r="L378" s="45"/>
      <c r="M378" s="243"/>
      <c r="N378" s="24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170</v>
      </c>
      <c r="AU378" s="18" t="s">
        <v>91</v>
      </c>
    </row>
    <row r="379" s="2" customFormat="1">
      <c r="A379" s="39"/>
      <c r="B379" s="40"/>
      <c r="C379" s="41"/>
      <c r="D379" s="245" t="s">
        <v>177</v>
      </c>
      <c r="E379" s="41"/>
      <c r="F379" s="246" t="s">
        <v>1721</v>
      </c>
      <c r="G379" s="41"/>
      <c r="H379" s="41"/>
      <c r="I379" s="242"/>
      <c r="J379" s="41"/>
      <c r="K379" s="41"/>
      <c r="L379" s="45"/>
      <c r="M379" s="243"/>
      <c r="N379" s="244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177</v>
      </c>
      <c r="AU379" s="18" t="s">
        <v>91</v>
      </c>
    </row>
    <row r="380" s="14" customFormat="1">
      <c r="A380" s="14"/>
      <c r="B380" s="258"/>
      <c r="C380" s="259"/>
      <c r="D380" s="240" t="s">
        <v>181</v>
      </c>
      <c r="E380" s="260" t="s">
        <v>1</v>
      </c>
      <c r="F380" s="261" t="s">
        <v>1722</v>
      </c>
      <c r="G380" s="259"/>
      <c r="H380" s="262">
        <v>61.200000000000003</v>
      </c>
      <c r="I380" s="263"/>
      <c r="J380" s="259"/>
      <c r="K380" s="259"/>
      <c r="L380" s="264"/>
      <c r="M380" s="265"/>
      <c r="N380" s="266"/>
      <c r="O380" s="266"/>
      <c r="P380" s="266"/>
      <c r="Q380" s="266"/>
      <c r="R380" s="266"/>
      <c r="S380" s="266"/>
      <c r="T380" s="267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8" t="s">
        <v>181</v>
      </c>
      <c r="AU380" s="268" t="s">
        <v>91</v>
      </c>
      <c r="AV380" s="14" t="s">
        <v>91</v>
      </c>
      <c r="AW380" s="14" t="s">
        <v>38</v>
      </c>
      <c r="AX380" s="14" t="s">
        <v>82</v>
      </c>
      <c r="AY380" s="268" t="s">
        <v>162</v>
      </c>
    </row>
    <row r="381" s="14" customFormat="1">
      <c r="A381" s="14"/>
      <c r="B381" s="258"/>
      <c r="C381" s="259"/>
      <c r="D381" s="240" t="s">
        <v>181</v>
      </c>
      <c r="E381" s="260" t="s">
        <v>1</v>
      </c>
      <c r="F381" s="261" t="s">
        <v>1723</v>
      </c>
      <c r="G381" s="259"/>
      <c r="H381" s="262">
        <v>9.5</v>
      </c>
      <c r="I381" s="263"/>
      <c r="J381" s="259"/>
      <c r="K381" s="259"/>
      <c r="L381" s="264"/>
      <c r="M381" s="265"/>
      <c r="N381" s="266"/>
      <c r="O381" s="266"/>
      <c r="P381" s="266"/>
      <c r="Q381" s="266"/>
      <c r="R381" s="266"/>
      <c r="S381" s="266"/>
      <c r="T381" s="26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8" t="s">
        <v>181</v>
      </c>
      <c r="AU381" s="268" t="s">
        <v>91</v>
      </c>
      <c r="AV381" s="14" t="s">
        <v>91</v>
      </c>
      <c r="AW381" s="14" t="s">
        <v>38</v>
      </c>
      <c r="AX381" s="14" t="s">
        <v>82</v>
      </c>
      <c r="AY381" s="268" t="s">
        <v>162</v>
      </c>
    </row>
    <row r="382" s="15" customFormat="1">
      <c r="A382" s="15"/>
      <c r="B382" s="269"/>
      <c r="C382" s="270"/>
      <c r="D382" s="240" t="s">
        <v>181</v>
      </c>
      <c r="E382" s="271" t="s">
        <v>1</v>
      </c>
      <c r="F382" s="272" t="s">
        <v>186</v>
      </c>
      <c r="G382" s="270"/>
      <c r="H382" s="273">
        <v>70.700000000000003</v>
      </c>
      <c r="I382" s="274"/>
      <c r="J382" s="270"/>
      <c r="K382" s="270"/>
      <c r="L382" s="275"/>
      <c r="M382" s="276"/>
      <c r="N382" s="277"/>
      <c r="O382" s="277"/>
      <c r="P382" s="277"/>
      <c r="Q382" s="277"/>
      <c r="R382" s="277"/>
      <c r="S382" s="277"/>
      <c r="T382" s="278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9" t="s">
        <v>181</v>
      </c>
      <c r="AU382" s="279" t="s">
        <v>91</v>
      </c>
      <c r="AV382" s="15" t="s">
        <v>168</v>
      </c>
      <c r="AW382" s="15" t="s">
        <v>38</v>
      </c>
      <c r="AX382" s="15" t="s">
        <v>89</v>
      </c>
      <c r="AY382" s="279" t="s">
        <v>162</v>
      </c>
    </row>
    <row r="383" s="2" customFormat="1" ht="21.75" customHeight="1">
      <c r="A383" s="39"/>
      <c r="B383" s="40"/>
      <c r="C383" s="227" t="s">
        <v>493</v>
      </c>
      <c r="D383" s="227" t="s">
        <v>164</v>
      </c>
      <c r="E383" s="228" t="s">
        <v>1724</v>
      </c>
      <c r="F383" s="229" t="s">
        <v>1725</v>
      </c>
      <c r="G383" s="230" t="s">
        <v>263</v>
      </c>
      <c r="H383" s="231">
        <v>30.399999999999999</v>
      </c>
      <c r="I383" s="232"/>
      <c r="J383" s="233">
        <f>ROUND(I383*H383,2)</f>
        <v>0</v>
      </c>
      <c r="K383" s="229" t="s">
        <v>174</v>
      </c>
      <c r="L383" s="45"/>
      <c r="M383" s="234" t="s">
        <v>1</v>
      </c>
      <c r="N383" s="235" t="s">
        <v>47</v>
      </c>
      <c r="O383" s="92"/>
      <c r="P383" s="236">
        <f>O383*H383</f>
        <v>0</v>
      </c>
      <c r="Q383" s="236">
        <v>0.16192000000000001</v>
      </c>
      <c r="R383" s="236">
        <f>Q383*H383</f>
        <v>4.9223679999999996</v>
      </c>
      <c r="S383" s="236">
        <v>0</v>
      </c>
      <c r="T383" s="237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8" t="s">
        <v>168</v>
      </c>
      <c r="AT383" s="238" t="s">
        <v>164</v>
      </c>
      <c r="AU383" s="238" t="s">
        <v>91</v>
      </c>
      <c r="AY383" s="18" t="s">
        <v>162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8" t="s">
        <v>89</v>
      </c>
      <c r="BK383" s="239">
        <f>ROUND(I383*H383,2)</f>
        <v>0</v>
      </c>
      <c r="BL383" s="18" t="s">
        <v>168</v>
      </c>
      <c r="BM383" s="238" t="s">
        <v>1726</v>
      </c>
    </row>
    <row r="384" s="2" customFormat="1">
      <c r="A384" s="39"/>
      <c r="B384" s="40"/>
      <c r="C384" s="41"/>
      <c r="D384" s="240" t="s">
        <v>170</v>
      </c>
      <c r="E384" s="41"/>
      <c r="F384" s="241" t="s">
        <v>1727</v>
      </c>
      <c r="G384" s="41"/>
      <c r="H384" s="41"/>
      <c r="I384" s="242"/>
      <c r="J384" s="41"/>
      <c r="K384" s="41"/>
      <c r="L384" s="45"/>
      <c r="M384" s="243"/>
      <c r="N384" s="244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170</v>
      </c>
      <c r="AU384" s="18" t="s">
        <v>91</v>
      </c>
    </row>
    <row r="385" s="2" customFormat="1">
      <c r="A385" s="39"/>
      <c r="B385" s="40"/>
      <c r="C385" s="41"/>
      <c r="D385" s="245" t="s">
        <v>177</v>
      </c>
      <c r="E385" s="41"/>
      <c r="F385" s="246" t="s">
        <v>1728</v>
      </c>
      <c r="G385" s="41"/>
      <c r="H385" s="41"/>
      <c r="I385" s="242"/>
      <c r="J385" s="41"/>
      <c r="K385" s="41"/>
      <c r="L385" s="45"/>
      <c r="M385" s="243"/>
      <c r="N385" s="244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177</v>
      </c>
      <c r="AU385" s="18" t="s">
        <v>91</v>
      </c>
    </row>
    <row r="386" s="14" customFormat="1">
      <c r="A386" s="14"/>
      <c r="B386" s="258"/>
      <c r="C386" s="259"/>
      <c r="D386" s="240" t="s">
        <v>181</v>
      </c>
      <c r="E386" s="260" t="s">
        <v>1</v>
      </c>
      <c r="F386" s="261" t="s">
        <v>1729</v>
      </c>
      <c r="G386" s="259"/>
      <c r="H386" s="262">
        <v>30.399999999999999</v>
      </c>
      <c r="I386" s="263"/>
      <c r="J386" s="259"/>
      <c r="K386" s="259"/>
      <c r="L386" s="264"/>
      <c r="M386" s="265"/>
      <c r="N386" s="266"/>
      <c r="O386" s="266"/>
      <c r="P386" s="266"/>
      <c r="Q386" s="266"/>
      <c r="R386" s="266"/>
      <c r="S386" s="266"/>
      <c r="T386" s="267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8" t="s">
        <v>181</v>
      </c>
      <c r="AU386" s="268" t="s">
        <v>91</v>
      </c>
      <c r="AV386" s="14" t="s">
        <v>91</v>
      </c>
      <c r="AW386" s="14" t="s">
        <v>38</v>
      </c>
      <c r="AX386" s="14" t="s">
        <v>82</v>
      </c>
      <c r="AY386" s="268" t="s">
        <v>162</v>
      </c>
    </row>
    <row r="387" s="15" customFormat="1">
      <c r="A387" s="15"/>
      <c r="B387" s="269"/>
      <c r="C387" s="270"/>
      <c r="D387" s="240" t="s">
        <v>181</v>
      </c>
      <c r="E387" s="271" t="s">
        <v>1</v>
      </c>
      <c r="F387" s="272" t="s">
        <v>186</v>
      </c>
      <c r="G387" s="270"/>
      <c r="H387" s="273">
        <v>30.399999999999999</v>
      </c>
      <c r="I387" s="274"/>
      <c r="J387" s="270"/>
      <c r="K387" s="270"/>
      <c r="L387" s="275"/>
      <c r="M387" s="276"/>
      <c r="N387" s="277"/>
      <c r="O387" s="277"/>
      <c r="P387" s="277"/>
      <c r="Q387" s="277"/>
      <c r="R387" s="277"/>
      <c r="S387" s="277"/>
      <c r="T387" s="278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9" t="s">
        <v>181</v>
      </c>
      <c r="AU387" s="279" t="s">
        <v>91</v>
      </c>
      <c r="AV387" s="15" t="s">
        <v>168</v>
      </c>
      <c r="AW387" s="15" t="s">
        <v>38</v>
      </c>
      <c r="AX387" s="15" t="s">
        <v>89</v>
      </c>
      <c r="AY387" s="279" t="s">
        <v>162</v>
      </c>
    </row>
    <row r="388" s="12" customFormat="1" ht="22.8" customHeight="1">
      <c r="A388" s="12"/>
      <c r="B388" s="211"/>
      <c r="C388" s="212"/>
      <c r="D388" s="213" t="s">
        <v>81</v>
      </c>
      <c r="E388" s="225" t="s">
        <v>209</v>
      </c>
      <c r="F388" s="225" t="s">
        <v>1730</v>
      </c>
      <c r="G388" s="212"/>
      <c r="H388" s="212"/>
      <c r="I388" s="215"/>
      <c r="J388" s="226">
        <f>BK388</f>
        <v>0</v>
      </c>
      <c r="K388" s="212"/>
      <c r="L388" s="217"/>
      <c r="M388" s="218"/>
      <c r="N388" s="219"/>
      <c r="O388" s="219"/>
      <c r="P388" s="220">
        <f>SUM(P389:P419)</f>
        <v>0</v>
      </c>
      <c r="Q388" s="219"/>
      <c r="R388" s="220">
        <f>SUM(R389:R419)</f>
        <v>46.355893449999996</v>
      </c>
      <c r="S388" s="219"/>
      <c r="T388" s="221">
        <f>SUM(T389:T419)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2" t="s">
        <v>89</v>
      </c>
      <c r="AT388" s="223" t="s">
        <v>81</v>
      </c>
      <c r="AU388" s="223" t="s">
        <v>89</v>
      </c>
      <c r="AY388" s="222" t="s">
        <v>162</v>
      </c>
      <c r="BK388" s="224">
        <f>SUM(BK389:BK419)</f>
        <v>0</v>
      </c>
    </row>
    <row r="389" s="2" customFormat="1" ht="16.5" customHeight="1">
      <c r="A389" s="39"/>
      <c r="B389" s="40"/>
      <c r="C389" s="227" t="s">
        <v>502</v>
      </c>
      <c r="D389" s="227" t="s">
        <v>164</v>
      </c>
      <c r="E389" s="228" t="s">
        <v>1731</v>
      </c>
      <c r="F389" s="229" t="s">
        <v>1732</v>
      </c>
      <c r="G389" s="230" t="s">
        <v>263</v>
      </c>
      <c r="H389" s="231">
        <v>61.200000000000003</v>
      </c>
      <c r="I389" s="232"/>
      <c r="J389" s="233">
        <f>ROUND(I389*H389,2)</f>
        <v>0</v>
      </c>
      <c r="K389" s="229" t="s">
        <v>174</v>
      </c>
      <c r="L389" s="45"/>
      <c r="M389" s="234" t="s">
        <v>1</v>
      </c>
      <c r="N389" s="235" t="s">
        <v>47</v>
      </c>
      <c r="O389" s="92"/>
      <c r="P389" s="236">
        <f>O389*H389</f>
        <v>0</v>
      </c>
      <c r="Q389" s="236">
        <v>0.19536000000000001</v>
      </c>
      <c r="R389" s="236">
        <f>Q389*H389</f>
        <v>11.956032</v>
      </c>
      <c r="S389" s="236">
        <v>0</v>
      </c>
      <c r="T389" s="23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8" t="s">
        <v>168</v>
      </c>
      <c r="AT389" s="238" t="s">
        <v>164</v>
      </c>
      <c r="AU389" s="238" t="s">
        <v>91</v>
      </c>
      <c r="AY389" s="18" t="s">
        <v>162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8" t="s">
        <v>89</v>
      </c>
      <c r="BK389" s="239">
        <f>ROUND(I389*H389,2)</f>
        <v>0</v>
      </c>
      <c r="BL389" s="18" t="s">
        <v>168</v>
      </c>
      <c r="BM389" s="238" t="s">
        <v>1733</v>
      </c>
    </row>
    <row r="390" s="2" customFormat="1">
      <c r="A390" s="39"/>
      <c r="B390" s="40"/>
      <c r="C390" s="41"/>
      <c r="D390" s="240" t="s">
        <v>170</v>
      </c>
      <c r="E390" s="41"/>
      <c r="F390" s="241" t="s">
        <v>1734</v>
      </c>
      <c r="G390" s="41"/>
      <c r="H390" s="41"/>
      <c r="I390" s="242"/>
      <c r="J390" s="41"/>
      <c r="K390" s="41"/>
      <c r="L390" s="45"/>
      <c r="M390" s="243"/>
      <c r="N390" s="244"/>
      <c r="O390" s="92"/>
      <c r="P390" s="92"/>
      <c r="Q390" s="92"/>
      <c r="R390" s="92"/>
      <c r="S390" s="92"/>
      <c r="T390" s="93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170</v>
      </c>
      <c r="AU390" s="18" t="s">
        <v>91</v>
      </c>
    </row>
    <row r="391" s="2" customFormat="1">
      <c r="A391" s="39"/>
      <c r="B391" s="40"/>
      <c r="C391" s="41"/>
      <c r="D391" s="245" t="s">
        <v>177</v>
      </c>
      <c r="E391" s="41"/>
      <c r="F391" s="246" t="s">
        <v>1735</v>
      </c>
      <c r="G391" s="41"/>
      <c r="H391" s="41"/>
      <c r="I391" s="242"/>
      <c r="J391" s="41"/>
      <c r="K391" s="41"/>
      <c r="L391" s="45"/>
      <c r="M391" s="243"/>
      <c r="N391" s="244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177</v>
      </c>
      <c r="AU391" s="18" t="s">
        <v>91</v>
      </c>
    </row>
    <row r="392" s="14" customFormat="1">
      <c r="A392" s="14"/>
      <c r="B392" s="258"/>
      <c r="C392" s="259"/>
      <c r="D392" s="240" t="s">
        <v>181</v>
      </c>
      <c r="E392" s="260" t="s">
        <v>1</v>
      </c>
      <c r="F392" s="261" t="s">
        <v>1722</v>
      </c>
      <c r="G392" s="259"/>
      <c r="H392" s="262">
        <v>61.200000000000003</v>
      </c>
      <c r="I392" s="263"/>
      <c r="J392" s="259"/>
      <c r="K392" s="259"/>
      <c r="L392" s="264"/>
      <c r="M392" s="265"/>
      <c r="N392" s="266"/>
      <c r="O392" s="266"/>
      <c r="P392" s="266"/>
      <c r="Q392" s="266"/>
      <c r="R392" s="266"/>
      <c r="S392" s="266"/>
      <c r="T392" s="267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8" t="s">
        <v>181</v>
      </c>
      <c r="AU392" s="268" t="s">
        <v>91</v>
      </c>
      <c r="AV392" s="14" t="s">
        <v>91</v>
      </c>
      <c r="AW392" s="14" t="s">
        <v>38</v>
      </c>
      <c r="AX392" s="14" t="s">
        <v>89</v>
      </c>
      <c r="AY392" s="268" t="s">
        <v>162</v>
      </c>
    </row>
    <row r="393" s="2" customFormat="1" ht="16.5" customHeight="1">
      <c r="A393" s="39"/>
      <c r="B393" s="40"/>
      <c r="C393" s="280" t="s">
        <v>512</v>
      </c>
      <c r="D393" s="280" t="s">
        <v>210</v>
      </c>
      <c r="E393" s="281" t="s">
        <v>1736</v>
      </c>
      <c r="F393" s="282" t="s">
        <v>1737</v>
      </c>
      <c r="G393" s="283" t="s">
        <v>263</v>
      </c>
      <c r="H393" s="284">
        <v>61.811999999999998</v>
      </c>
      <c r="I393" s="285"/>
      <c r="J393" s="286">
        <f>ROUND(I393*H393,2)</f>
        <v>0</v>
      </c>
      <c r="K393" s="282" t="s">
        <v>174</v>
      </c>
      <c r="L393" s="287"/>
      <c r="M393" s="288" t="s">
        <v>1</v>
      </c>
      <c r="N393" s="289" t="s">
        <v>47</v>
      </c>
      <c r="O393" s="92"/>
      <c r="P393" s="236">
        <f>O393*H393</f>
        <v>0</v>
      </c>
      <c r="Q393" s="236">
        <v>0.222</v>
      </c>
      <c r="R393" s="236">
        <f>Q393*H393</f>
        <v>13.722263999999999</v>
      </c>
      <c r="S393" s="236">
        <v>0</v>
      </c>
      <c r="T393" s="237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8" t="s">
        <v>214</v>
      </c>
      <c r="AT393" s="238" t="s">
        <v>210</v>
      </c>
      <c r="AU393" s="238" t="s">
        <v>91</v>
      </c>
      <c r="AY393" s="18" t="s">
        <v>162</v>
      </c>
      <c r="BE393" s="239">
        <f>IF(N393="základní",J393,0)</f>
        <v>0</v>
      </c>
      <c r="BF393" s="239">
        <f>IF(N393="snížená",J393,0)</f>
        <v>0</v>
      </c>
      <c r="BG393" s="239">
        <f>IF(N393="zákl. přenesená",J393,0)</f>
        <v>0</v>
      </c>
      <c r="BH393" s="239">
        <f>IF(N393="sníž. přenesená",J393,0)</f>
        <v>0</v>
      </c>
      <c r="BI393" s="239">
        <f>IF(N393="nulová",J393,0)</f>
        <v>0</v>
      </c>
      <c r="BJ393" s="18" t="s">
        <v>89</v>
      </c>
      <c r="BK393" s="239">
        <f>ROUND(I393*H393,2)</f>
        <v>0</v>
      </c>
      <c r="BL393" s="18" t="s">
        <v>168</v>
      </c>
      <c r="BM393" s="238" t="s">
        <v>1738</v>
      </c>
    </row>
    <row r="394" s="2" customFormat="1">
      <c r="A394" s="39"/>
      <c r="B394" s="40"/>
      <c r="C394" s="41"/>
      <c r="D394" s="240" t="s">
        <v>170</v>
      </c>
      <c r="E394" s="41"/>
      <c r="F394" s="241" t="s">
        <v>1737</v>
      </c>
      <c r="G394" s="41"/>
      <c r="H394" s="41"/>
      <c r="I394" s="242"/>
      <c r="J394" s="41"/>
      <c r="K394" s="41"/>
      <c r="L394" s="45"/>
      <c r="M394" s="243"/>
      <c r="N394" s="244"/>
      <c r="O394" s="92"/>
      <c r="P394" s="92"/>
      <c r="Q394" s="92"/>
      <c r="R394" s="92"/>
      <c r="S394" s="92"/>
      <c r="T394" s="93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170</v>
      </c>
      <c r="AU394" s="18" t="s">
        <v>91</v>
      </c>
    </row>
    <row r="395" s="14" customFormat="1">
      <c r="A395" s="14"/>
      <c r="B395" s="258"/>
      <c r="C395" s="259"/>
      <c r="D395" s="240" t="s">
        <v>181</v>
      </c>
      <c r="E395" s="259"/>
      <c r="F395" s="261" t="s">
        <v>1739</v>
      </c>
      <c r="G395" s="259"/>
      <c r="H395" s="262">
        <v>61.811999999999998</v>
      </c>
      <c r="I395" s="263"/>
      <c r="J395" s="259"/>
      <c r="K395" s="259"/>
      <c r="L395" s="264"/>
      <c r="M395" s="265"/>
      <c r="N395" s="266"/>
      <c r="O395" s="266"/>
      <c r="P395" s="266"/>
      <c r="Q395" s="266"/>
      <c r="R395" s="266"/>
      <c r="S395" s="266"/>
      <c r="T395" s="26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8" t="s">
        <v>181</v>
      </c>
      <c r="AU395" s="268" t="s">
        <v>91</v>
      </c>
      <c r="AV395" s="14" t="s">
        <v>91</v>
      </c>
      <c r="AW395" s="14" t="s">
        <v>4</v>
      </c>
      <c r="AX395" s="14" t="s">
        <v>89</v>
      </c>
      <c r="AY395" s="268" t="s">
        <v>162</v>
      </c>
    </row>
    <row r="396" s="2" customFormat="1" ht="16.5" customHeight="1">
      <c r="A396" s="39"/>
      <c r="B396" s="40"/>
      <c r="C396" s="227" t="s">
        <v>522</v>
      </c>
      <c r="D396" s="227" t="s">
        <v>164</v>
      </c>
      <c r="E396" s="228" t="s">
        <v>1740</v>
      </c>
      <c r="F396" s="229" t="s">
        <v>1741</v>
      </c>
      <c r="G396" s="230" t="s">
        <v>263</v>
      </c>
      <c r="H396" s="231">
        <v>9.5</v>
      </c>
      <c r="I396" s="232"/>
      <c r="J396" s="233">
        <f>ROUND(I396*H396,2)</f>
        <v>0</v>
      </c>
      <c r="K396" s="229" t="s">
        <v>174</v>
      </c>
      <c r="L396" s="45"/>
      <c r="M396" s="234" t="s">
        <v>1</v>
      </c>
      <c r="N396" s="235" t="s">
        <v>47</v>
      </c>
      <c r="O396" s="92"/>
      <c r="P396" s="236">
        <f>O396*H396</f>
        <v>0</v>
      </c>
      <c r="Q396" s="236">
        <v>0.19536000000000001</v>
      </c>
      <c r="R396" s="236">
        <f>Q396*H396</f>
        <v>1.85592</v>
      </c>
      <c r="S396" s="236">
        <v>0</v>
      </c>
      <c r="T396" s="237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8" t="s">
        <v>168</v>
      </c>
      <c r="AT396" s="238" t="s">
        <v>164</v>
      </c>
      <c r="AU396" s="238" t="s">
        <v>91</v>
      </c>
      <c r="AY396" s="18" t="s">
        <v>162</v>
      </c>
      <c r="BE396" s="239">
        <f>IF(N396="základní",J396,0)</f>
        <v>0</v>
      </c>
      <c r="BF396" s="239">
        <f>IF(N396="snížená",J396,0)</f>
        <v>0</v>
      </c>
      <c r="BG396" s="239">
        <f>IF(N396="zákl. přenesená",J396,0)</f>
        <v>0</v>
      </c>
      <c r="BH396" s="239">
        <f>IF(N396="sníž. přenesená",J396,0)</f>
        <v>0</v>
      </c>
      <c r="BI396" s="239">
        <f>IF(N396="nulová",J396,0)</f>
        <v>0</v>
      </c>
      <c r="BJ396" s="18" t="s">
        <v>89</v>
      </c>
      <c r="BK396" s="239">
        <f>ROUND(I396*H396,2)</f>
        <v>0</v>
      </c>
      <c r="BL396" s="18" t="s">
        <v>168</v>
      </c>
      <c r="BM396" s="238" t="s">
        <v>1742</v>
      </c>
    </row>
    <row r="397" s="2" customFormat="1">
      <c r="A397" s="39"/>
      <c r="B397" s="40"/>
      <c r="C397" s="41"/>
      <c r="D397" s="240" t="s">
        <v>170</v>
      </c>
      <c r="E397" s="41"/>
      <c r="F397" s="241" t="s">
        <v>1743</v>
      </c>
      <c r="G397" s="41"/>
      <c r="H397" s="41"/>
      <c r="I397" s="242"/>
      <c r="J397" s="41"/>
      <c r="K397" s="41"/>
      <c r="L397" s="45"/>
      <c r="M397" s="243"/>
      <c r="N397" s="244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170</v>
      </c>
      <c r="AU397" s="18" t="s">
        <v>91</v>
      </c>
    </row>
    <row r="398" s="2" customFormat="1">
      <c r="A398" s="39"/>
      <c r="B398" s="40"/>
      <c r="C398" s="41"/>
      <c r="D398" s="245" t="s">
        <v>177</v>
      </c>
      <c r="E398" s="41"/>
      <c r="F398" s="246" t="s">
        <v>1744</v>
      </c>
      <c r="G398" s="41"/>
      <c r="H398" s="41"/>
      <c r="I398" s="242"/>
      <c r="J398" s="41"/>
      <c r="K398" s="41"/>
      <c r="L398" s="45"/>
      <c r="M398" s="243"/>
      <c r="N398" s="244"/>
      <c r="O398" s="92"/>
      <c r="P398" s="92"/>
      <c r="Q398" s="92"/>
      <c r="R398" s="92"/>
      <c r="S398" s="92"/>
      <c r="T398" s="93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177</v>
      </c>
      <c r="AU398" s="18" t="s">
        <v>91</v>
      </c>
    </row>
    <row r="399" s="14" customFormat="1">
      <c r="A399" s="14"/>
      <c r="B399" s="258"/>
      <c r="C399" s="259"/>
      <c r="D399" s="240" t="s">
        <v>181</v>
      </c>
      <c r="E399" s="260" t="s">
        <v>1</v>
      </c>
      <c r="F399" s="261" t="s">
        <v>1723</v>
      </c>
      <c r="G399" s="259"/>
      <c r="H399" s="262">
        <v>9.5</v>
      </c>
      <c r="I399" s="263"/>
      <c r="J399" s="259"/>
      <c r="K399" s="259"/>
      <c r="L399" s="264"/>
      <c r="M399" s="265"/>
      <c r="N399" s="266"/>
      <c r="O399" s="266"/>
      <c r="P399" s="266"/>
      <c r="Q399" s="266"/>
      <c r="R399" s="266"/>
      <c r="S399" s="266"/>
      <c r="T399" s="267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8" t="s">
        <v>181</v>
      </c>
      <c r="AU399" s="268" t="s">
        <v>91</v>
      </c>
      <c r="AV399" s="14" t="s">
        <v>91</v>
      </c>
      <c r="AW399" s="14" t="s">
        <v>38</v>
      </c>
      <c r="AX399" s="14" t="s">
        <v>89</v>
      </c>
      <c r="AY399" s="268" t="s">
        <v>162</v>
      </c>
    </row>
    <row r="400" s="2" customFormat="1" ht="16.5" customHeight="1">
      <c r="A400" s="39"/>
      <c r="B400" s="40"/>
      <c r="C400" s="280" t="s">
        <v>529</v>
      </c>
      <c r="D400" s="280" t="s">
        <v>210</v>
      </c>
      <c r="E400" s="281" t="s">
        <v>1745</v>
      </c>
      <c r="F400" s="282" t="s">
        <v>1746</v>
      </c>
      <c r="G400" s="283" t="s">
        <v>263</v>
      </c>
      <c r="H400" s="284">
        <v>9.5950000000000006</v>
      </c>
      <c r="I400" s="285"/>
      <c r="J400" s="286">
        <f>ROUND(I400*H400,2)</f>
        <v>0</v>
      </c>
      <c r="K400" s="282" t="s">
        <v>174</v>
      </c>
      <c r="L400" s="287"/>
      <c r="M400" s="288" t="s">
        <v>1</v>
      </c>
      <c r="N400" s="289" t="s">
        <v>47</v>
      </c>
      <c r="O400" s="92"/>
      <c r="P400" s="236">
        <f>O400*H400</f>
        <v>0</v>
      </c>
      <c r="Q400" s="236">
        <v>0.41699999999999998</v>
      </c>
      <c r="R400" s="236">
        <f>Q400*H400</f>
        <v>4.0011150000000004</v>
      </c>
      <c r="S400" s="236">
        <v>0</v>
      </c>
      <c r="T400" s="237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8" t="s">
        <v>214</v>
      </c>
      <c r="AT400" s="238" t="s">
        <v>210</v>
      </c>
      <c r="AU400" s="238" t="s">
        <v>91</v>
      </c>
      <c r="AY400" s="18" t="s">
        <v>162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8" t="s">
        <v>89</v>
      </c>
      <c r="BK400" s="239">
        <f>ROUND(I400*H400,2)</f>
        <v>0</v>
      </c>
      <c r="BL400" s="18" t="s">
        <v>168</v>
      </c>
      <c r="BM400" s="238" t="s">
        <v>1747</v>
      </c>
    </row>
    <row r="401" s="2" customFormat="1">
      <c r="A401" s="39"/>
      <c r="B401" s="40"/>
      <c r="C401" s="41"/>
      <c r="D401" s="240" t="s">
        <v>170</v>
      </c>
      <c r="E401" s="41"/>
      <c r="F401" s="241" t="s">
        <v>1746</v>
      </c>
      <c r="G401" s="41"/>
      <c r="H401" s="41"/>
      <c r="I401" s="242"/>
      <c r="J401" s="41"/>
      <c r="K401" s="41"/>
      <c r="L401" s="45"/>
      <c r="M401" s="243"/>
      <c r="N401" s="244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170</v>
      </c>
      <c r="AU401" s="18" t="s">
        <v>91</v>
      </c>
    </row>
    <row r="402" s="14" customFormat="1">
      <c r="A402" s="14"/>
      <c r="B402" s="258"/>
      <c r="C402" s="259"/>
      <c r="D402" s="240" t="s">
        <v>181</v>
      </c>
      <c r="E402" s="259"/>
      <c r="F402" s="261" t="s">
        <v>1748</v>
      </c>
      <c r="G402" s="259"/>
      <c r="H402" s="262">
        <v>9.5950000000000006</v>
      </c>
      <c r="I402" s="263"/>
      <c r="J402" s="259"/>
      <c r="K402" s="259"/>
      <c r="L402" s="264"/>
      <c r="M402" s="265"/>
      <c r="N402" s="266"/>
      <c r="O402" s="266"/>
      <c r="P402" s="266"/>
      <c r="Q402" s="266"/>
      <c r="R402" s="266"/>
      <c r="S402" s="266"/>
      <c r="T402" s="26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8" t="s">
        <v>181</v>
      </c>
      <c r="AU402" s="268" t="s">
        <v>91</v>
      </c>
      <c r="AV402" s="14" t="s">
        <v>91</v>
      </c>
      <c r="AW402" s="14" t="s">
        <v>4</v>
      </c>
      <c r="AX402" s="14" t="s">
        <v>89</v>
      </c>
      <c r="AY402" s="268" t="s">
        <v>162</v>
      </c>
    </row>
    <row r="403" s="2" customFormat="1" ht="16.5" customHeight="1">
      <c r="A403" s="39"/>
      <c r="B403" s="40"/>
      <c r="C403" s="227" t="s">
        <v>535</v>
      </c>
      <c r="D403" s="227" t="s">
        <v>164</v>
      </c>
      <c r="E403" s="228" t="s">
        <v>1749</v>
      </c>
      <c r="F403" s="229" t="s">
        <v>1750</v>
      </c>
      <c r="G403" s="230" t="s">
        <v>263</v>
      </c>
      <c r="H403" s="231">
        <v>30.399999999999999</v>
      </c>
      <c r="I403" s="232"/>
      <c r="J403" s="233">
        <f>ROUND(I403*H403,2)</f>
        <v>0</v>
      </c>
      <c r="K403" s="229" t="s">
        <v>174</v>
      </c>
      <c r="L403" s="45"/>
      <c r="M403" s="234" t="s">
        <v>1</v>
      </c>
      <c r="N403" s="235" t="s">
        <v>47</v>
      </c>
      <c r="O403" s="92"/>
      <c r="P403" s="236">
        <f>O403*H403</f>
        <v>0</v>
      </c>
      <c r="Q403" s="236">
        <v>0.1837</v>
      </c>
      <c r="R403" s="236">
        <f>Q403*H403</f>
        <v>5.5844800000000001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168</v>
      </c>
      <c r="AT403" s="238" t="s">
        <v>164</v>
      </c>
      <c r="AU403" s="238" t="s">
        <v>91</v>
      </c>
      <c r="AY403" s="18" t="s">
        <v>162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89</v>
      </c>
      <c r="BK403" s="239">
        <f>ROUND(I403*H403,2)</f>
        <v>0</v>
      </c>
      <c r="BL403" s="18" t="s">
        <v>168</v>
      </c>
      <c r="BM403" s="238" t="s">
        <v>1751</v>
      </c>
    </row>
    <row r="404" s="2" customFormat="1">
      <c r="A404" s="39"/>
      <c r="B404" s="40"/>
      <c r="C404" s="41"/>
      <c r="D404" s="240" t="s">
        <v>170</v>
      </c>
      <c r="E404" s="41"/>
      <c r="F404" s="241" t="s">
        <v>1752</v>
      </c>
      <c r="G404" s="41"/>
      <c r="H404" s="41"/>
      <c r="I404" s="242"/>
      <c r="J404" s="41"/>
      <c r="K404" s="41"/>
      <c r="L404" s="45"/>
      <c r="M404" s="243"/>
      <c r="N404" s="244"/>
      <c r="O404" s="92"/>
      <c r="P404" s="92"/>
      <c r="Q404" s="92"/>
      <c r="R404" s="92"/>
      <c r="S404" s="92"/>
      <c r="T404" s="93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170</v>
      </c>
      <c r="AU404" s="18" t="s">
        <v>91</v>
      </c>
    </row>
    <row r="405" s="2" customFormat="1">
      <c r="A405" s="39"/>
      <c r="B405" s="40"/>
      <c r="C405" s="41"/>
      <c r="D405" s="245" t="s">
        <v>177</v>
      </c>
      <c r="E405" s="41"/>
      <c r="F405" s="246" t="s">
        <v>1753</v>
      </c>
      <c r="G405" s="41"/>
      <c r="H405" s="41"/>
      <c r="I405" s="242"/>
      <c r="J405" s="41"/>
      <c r="K405" s="41"/>
      <c r="L405" s="45"/>
      <c r="M405" s="243"/>
      <c r="N405" s="244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177</v>
      </c>
      <c r="AU405" s="18" t="s">
        <v>91</v>
      </c>
    </row>
    <row r="406" s="14" customFormat="1">
      <c r="A406" s="14"/>
      <c r="B406" s="258"/>
      <c r="C406" s="259"/>
      <c r="D406" s="240" t="s">
        <v>181</v>
      </c>
      <c r="E406" s="260" t="s">
        <v>1</v>
      </c>
      <c r="F406" s="261" t="s">
        <v>1729</v>
      </c>
      <c r="G406" s="259"/>
      <c r="H406" s="262">
        <v>30.399999999999999</v>
      </c>
      <c r="I406" s="263"/>
      <c r="J406" s="259"/>
      <c r="K406" s="259"/>
      <c r="L406" s="264"/>
      <c r="M406" s="265"/>
      <c r="N406" s="266"/>
      <c r="O406" s="266"/>
      <c r="P406" s="266"/>
      <c r="Q406" s="266"/>
      <c r="R406" s="266"/>
      <c r="S406" s="266"/>
      <c r="T406" s="26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8" t="s">
        <v>181</v>
      </c>
      <c r="AU406" s="268" t="s">
        <v>91</v>
      </c>
      <c r="AV406" s="14" t="s">
        <v>91</v>
      </c>
      <c r="AW406" s="14" t="s">
        <v>38</v>
      </c>
      <c r="AX406" s="14" t="s">
        <v>89</v>
      </c>
      <c r="AY406" s="268" t="s">
        <v>162</v>
      </c>
    </row>
    <row r="407" s="2" customFormat="1" ht="16.5" customHeight="1">
      <c r="A407" s="39"/>
      <c r="B407" s="40"/>
      <c r="C407" s="280" t="s">
        <v>542</v>
      </c>
      <c r="D407" s="280" t="s">
        <v>210</v>
      </c>
      <c r="E407" s="281" t="s">
        <v>1736</v>
      </c>
      <c r="F407" s="282" t="s">
        <v>1737</v>
      </c>
      <c r="G407" s="283" t="s">
        <v>263</v>
      </c>
      <c r="H407" s="284">
        <v>30.704000000000001</v>
      </c>
      <c r="I407" s="285"/>
      <c r="J407" s="286">
        <f>ROUND(I407*H407,2)</f>
        <v>0</v>
      </c>
      <c r="K407" s="282" t="s">
        <v>174</v>
      </c>
      <c r="L407" s="287"/>
      <c r="M407" s="288" t="s">
        <v>1</v>
      </c>
      <c r="N407" s="289" t="s">
        <v>47</v>
      </c>
      <c r="O407" s="92"/>
      <c r="P407" s="236">
        <f>O407*H407</f>
        <v>0</v>
      </c>
      <c r="Q407" s="236">
        <v>0.222</v>
      </c>
      <c r="R407" s="236">
        <f>Q407*H407</f>
        <v>6.8162880000000001</v>
      </c>
      <c r="S407" s="236">
        <v>0</v>
      </c>
      <c r="T407" s="23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8" t="s">
        <v>214</v>
      </c>
      <c r="AT407" s="238" t="s">
        <v>210</v>
      </c>
      <c r="AU407" s="238" t="s">
        <v>91</v>
      </c>
      <c r="AY407" s="18" t="s">
        <v>162</v>
      </c>
      <c r="BE407" s="239">
        <f>IF(N407="základní",J407,0)</f>
        <v>0</v>
      </c>
      <c r="BF407" s="239">
        <f>IF(N407="snížená",J407,0)</f>
        <v>0</v>
      </c>
      <c r="BG407" s="239">
        <f>IF(N407="zákl. přenesená",J407,0)</f>
        <v>0</v>
      </c>
      <c r="BH407" s="239">
        <f>IF(N407="sníž. přenesená",J407,0)</f>
        <v>0</v>
      </c>
      <c r="BI407" s="239">
        <f>IF(N407="nulová",J407,0)</f>
        <v>0</v>
      </c>
      <c r="BJ407" s="18" t="s">
        <v>89</v>
      </c>
      <c r="BK407" s="239">
        <f>ROUND(I407*H407,2)</f>
        <v>0</v>
      </c>
      <c r="BL407" s="18" t="s">
        <v>168</v>
      </c>
      <c r="BM407" s="238" t="s">
        <v>1754</v>
      </c>
    </row>
    <row r="408" s="2" customFormat="1">
      <c r="A408" s="39"/>
      <c r="B408" s="40"/>
      <c r="C408" s="41"/>
      <c r="D408" s="240" t="s">
        <v>170</v>
      </c>
      <c r="E408" s="41"/>
      <c r="F408" s="241" t="s">
        <v>1737</v>
      </c>
      <c r="G408" s="41"/>
      <c r="H408" s="41"/>
      <c r="I408" s="242"/>
      <c r="J408" s="41"/>
      <c r="K408" s="41"/>
      <c r="L408" s="45"/>
      <c r="M408" s="243"/>
      <c r="N408" s="24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170</v>
      </c>
      <c r="AU408" s="18" t="s">
        <v>91</v>
      </c>
    </row>
    <row r="409" s="14" customFormat="1">
      <c r="A409" s="14"/>
      <c r="B409" s="258"/>
      <c r="C409" s="259"/>
      <c r="D409" s="240" t="s">
        <v>181</v>
      </c>
      <c r="E409" s="259"/>
      <c r="F409" s="261" t="s">
        <v>1755</v>
      </c>
      <c r="G409" s="259"/>
      <c r="H409" s="262">
        <v>30.704000000000001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181</v>
      </c>
      <c r="AU409" s="268" t="s">
        <v>91</v>
      </c>
      <c r="AV409" s="14" t="s">
        <v>91</v>
      </c>
      <c r="AW409" s="14" t="s">
        <v>4</v>
      </c>
      <c r="AX409" s="14" t="s">
        <v>89</v>
      </c>
      <c r="AY409" s="268" t="s">
        <v>162</v>
      </c>
    </row>
    <row r="410" s="2" customFormat="1" ht="16.5" customHeight="1">
      <c r="A410" s="39"/>
      <c r="B410" s="40"/>
      <c r="C410" s="227" t="s">
        <v>547</v>
      </c>
      <c r="D410" s="227" t="s">
        <v>164</v>
      </c>
      <c r="E410" s="228" t="s">
        <v>1756</v>
      </c>
      <c r="F410" s="229" t="s">
        <v>1757</v>
      </c>
      <c r="G410" s="230" t="s">
        <v>263</v>
      </c>
      <c r="H410" s="231">
        <v>9.4350000000000005</v>
      </c>
      <c r="I410" s="232"/>
      <c r="J410" s="233">
        <f>ROUND(I410*H410,2)</f>
        <v>0</v>
      </c>
      <c r="K410" s="229" t="s">
        <v>174</v>
      </c>
      <c r="L410" s="45"/>
      <c r="M410" s="234" t="s">
        <v>1</v>
      </c>
      <c r="N410" s="235" t="s">
        <v>47</v>
      </c>
      <c r="O410" s="92"/>
      <c r="P410" s="236">
        <f>O410*H410</f>
        <v>0</v>
      </c>
      <c r="Q410" s="236">
        <v>0.23000000000000001</v>
      </c>
      <c r="R410" s="236">
        <f>Q410*H410</f>
        <v>2.1700500000000003</v>
      </c>
      <c r="S410" s="236">
        <v>0</v>
      </c>
      <c r="T410" s="237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8" t="s">
        <v>168</v>
      </c>
      <c r="AT410" s="238" t="s">
        <v>164</v>
      </c>
      <c r="AU410" s="238" t="s">
        <v>91</v>
      </c>
      <c r="AY410" s="18" t="s">
        <v>162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8" t="s">
        <v>89</v>
      </c>
      <c r="BK410" s="239">
        <f>ROUND(I410*H410,2)</f>
        <v>0</v>
      </c>
      <c r="BL410" s="18" t="s">
        <v>168</v>
      </c>
      <c r="BM410" s="238" t="s">
        <v>1758</v>
      </c>
    </row>
    <row r="411" s="2" customFormat="1">
      <c r="A411" s="39"/>
      <c r="B411" s="40"/>
      <c r="C411" s="41"/>
      <c r="D411" s="240" t="s">
        <v>170</v>
      </c>
      <c r="E411" s="41"/>
      <c r="F411" s="241" t="s">
        <v>1759</v>
      </c>
      <c r="G411" s="41"/>
      <c r="H411" s="41"/>
      <c r="I411" s="242"/>
      <c r="J411" s="41"/>
      <c r="K411" s="41"/>
      <c r="L411" s="45"/>
      <c r="M411" s="243"/>
      <c r="N411" s="244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170</v>
      </c>
      <c r="AU411" s="18" t="s">
        <v>91</v>
      </c>
    </row>
    <row r="412" s="2" customFormat="1">
      <c r="A412" s="39"/>
      <c r="B412" s="40"/>
      <c r="C412" s="41"/>
      <c r="D412" s="245" t="s">
        <v>177</v>
      </c>
      <c r="E412" s="41"/>
      <c r="F412" s="246" t="s">
        <v>1760</v>
      </c>
      <c r="G412" s="41"/>
      <c r="H412" s="41"/>
      <c r="I412" s="242"/>
      <c r="J412" s="41"/>
      <c r="K412" s="41"/>
      <c r="L412" s="45"/>
      <c r="M412" s="243"/>
      <c r="N412" s="244"/>
      <c r="O412" s="92"/>
      <c r="P412" s="92"/>
      <c r="Q412" s="92"/>
      <c r="R412" s="92"/>
      <c r="S412" s="92"/>
      <c r="T412" s="93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177</v>
      </c>
      <c r="AU412" s="18" t="s">
        <v>91</v>
      </c>
    </row>
    <row r="413" s="13" customFormat="1">
      <c r="A413" s="13"/>
      <c r="B413" s="248"/>
      <c r="C413" s="249"/>
      <c r="D413" s="240" t="s">
        <v>181</v>
      </c>
      <c r="E413" s="250" t="s">
        <v>1</v>
      </c>
      <c r="F413" s="251" t="s">
        <v>1761</v>
      </c>
      <c r="G413" s="249"/>
      <c r="H413" s="250" t="s">
        <v>1</v>
      </c>
      <c r="I413" s="252"/>
      <c r="J413" s="249"/>
      <c r="K413" s="249"/>
      <c r="L413" s="253"/>
      <c r="M413" s="254"/>
      <c r="N413" s="255"/>
      <c r="O413" s="255"/>
      <c r="P413" s="255"/>
      <c r="Q413" s="255"/>
      <c r="R413" s="255"/>
      <c r="S413" s="255"/>
      <c r="T413" s="25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7" t="s">
        <v>181</v>
      </c>
      <c r="AU413" s="257" t="s">
        <v>91</v>
      </c>
      <c r="AV413" s="13" t="s">
        <v>89</v>
      </c>
      <c r="AW413" s="13" t="s">
        <v>38</v>
      </c>
      <c r="AX413" s="13" t="s">
        <v>82</v>
      </c>
      <c r="AY413" s="257" t="s">
        <v>162</v>
      </c>
    </row>
    <row r="414" s="14" customFormat="1">
      <c r="A414" s="14"/>
      <c r="B414" s="258"/>
      <c r="C414" s="259"/>
      <c r="D414" s="240" t="s">
        <v>181</v>
      </c>
      <c r="E414" s="260" t="s">
        <v>1</v>
      </c>
      <c r="F414" s="261" t="s">
        <v>1762</v>
      </c>
      <c r="G414" s="259"/>
      <c r="H414" s="262">
        <v>9.4350000000000005</v>
      </c>
      <c r="I414" s="263"/>
      <c r="J414" s="259"/>
      <c r="K414" s="259"/>
      <c r="L414" s="264"/>
      <c r="M414" s="265"/>
      <c r="N414" s="266"/>
      <c r="O414" s="266"/>
      <c r="P414" s="266"/>
      <c r="Q414" s="266"/>
      <c r="R414" s="266"/>
      <c r="S414" s="266"/>
      <c r="T414" s="267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68" t="s">
        <v>181</v>
      </c>
      <c r="AU414" s="268" t="s">
        <v>91</v>
      </c>
      <c r="AV414" s="14" t="s">
        <v>91</v>
      </c>
      <c r="AW414" s="14" t="s">
        <v>38</v>
      </c>
      <c r="AX414" s="14" t="s">
        <v>89</v>
      </c>
      <c r="AY414" s="268" t="s">
        <v>162</v>
      </c>
    </row>
    <row r="415" s="2" customFormat="1" ht="16.5" customHeight="1">
      <c r="A415" s="39"/>
      <c r="B415" s="40"/>
      <c r="C415" s="227" t="s">
        <v>555</v>
      </c>
      <c r="D415" s="227" t="s">
        <v>164</v>
      </c>
      <c r="E415" s="228" t="s">
        <v>1763</v>
      </c>
      <c r="F415" s="229" t="s">
        <v>1764</v>
      </c>
      <c r="G415" s="230" t="s">
        <v>263</v>
      </c>
      <c r="H415" s="231">
        <v>9.4350000000000005</v>
      </c>
      <c r="I415" s="232"/>
      <c r="J415" s="233">
        <f>ROUND(I415*H415,2)</f>
        <v>0</v>
      </c>
      <c r="K415" s="229" t="s">
        <v>174</v>
      </c>
      <c r="L415" s="45"/>
      <c r="M415" s="234" t="s">
        <v>1</v>
      </c>
      <c r="N415" s="235" t="s">
        <v>47</v>
      </c>
      <c r="O415" s="92"/>
      <c r="P415" s="236">
        <f>O415*H415</f>
        <v>0</v>
      </c>
      <c r="Q415" s="236">
        <v>0.02647</v>
      </c>
      <c r="R415" s="236">
        <f>Q415*H415</f>
        <v>0.24974445000000001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168</v>
      </c>
      <c r="AT415" s="238" t="s">
        <v>164</v>
      </c>
      <c r="AU415" s="238" t="s">
        <v>91</v>
      </c>
      <c r="AY415" s="18" t="s">
        <v>162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89</v>
      </c>
      <c r="BK415" s="239">
        <f>ROUND(I415*H415,2)</f>
        <v>0</v>
      </c>
      <c r="BL415" s="18" t="s">
        <v>168</v>
      </c>
      <c r="BM415" s="238" t="s">
        <v>1765</v>
      </c>
    </row>
    <row r="416" s="2" customFormat="1">
      <c r="A416" s="39"/>
      <c r="B416" s="40"/>
      <c r="C416" s="41"/>
      <c r="D416" s="240" t="s">
        <v>170</v>
      </c>
      <c r="E416" s="41"/>
      <c r="F416" s="241" t="s">
        <v>1766</v>
      </c>
      <c r="G416" s="41"/>
      <c r="H416" s="41"/>
      <c r="I416" s="242"/>
      <c r="J416" s="41"/>
      <c r="K416" s="41"/>
      <c r="L416" s="45"/>
      <c r="M416" s="243"/>
      <c r="N416" s="244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170</v>
      </c>
      <c r="AU416" s="18" t="s">
        <v>91</v>
      </c>
    </row>
    <row r="417" s="2" customFormat="1">
      <c r="A417" s="39"/>
      <c r="B417" s="40"/>
      <c r="C417" s="41"/>
      <c r="D417" s="245" t="s">
        <v>177</v>
      </c>
      <c r="E417" s="41"/>
      <c r="F417" s="246" t="s">
        <v>1767</v>
      </c>
      <c r="G417" s="41"/>
      <c r="H417" s="41"/>
      <c r="I417" s="242"/>
      <c r="J417" s="41"/>
      <c r="K417" s="41"/>
      <c r="L417" s="45"/>
      <c r="M417" s="243"/>
      <c r="N417" s="244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177</v>
      </c>
      <c r="AU417" s="18" t="s">
        <v>91</v>
      </c>
    </row>
    <row r="418" s="13" customFormat="1">
      <c r="A418" s="13"/>
      <c r="B418" s="248"/>
      <c r="C418" s="249"/>
      <c r="D418" s="240" t="s">
        <v>181</v>
      </c>
      <c r="E418" s="250" t="s">
        <v>1</v>
      </c>
      <c r="F418" s="251" t="s">
        <v>1761</v>
      </c>
      <c r="G418" s="249"/>
      <c r="H418" s="250" t="s">
        <v>1</v>
      </c>
      <c r="I418" s="252"/>
      <c r="J418" s="249"/>
      <c r="K418" s="249"/>
      <c r="L418" s="253"/>
      <c r="M418" s="254"/>
      <c r="N418" s="255"/>
      <c r="O418" s="255"/>
      <c r="P418" s="255"/>
      <c r="Q418" s="255"/>
      <c r="R418" s="255"/>
      <c r="S418" s="255"/>
      <c r="T418" s="25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7" t="s">
        <v>181</v>
      </c>
      <c r="AU418" s="257" t="s">
        <v>91</v>
      </c>
      <c r="AV418" s="13" t="s">
        <v>89</v>
      </c>
      <c r="AW418" s="13" t="s">
        <v>38</v>
      </c>
      <c r="AX418" s="13" t="s">
        <v>82</v>
      </c>
      <c r="AY418" s="257" t="s">
        <v>162</v>
      </c>
    </row>
    <row r="419" s="14" customFormat="1">
      <c r="A419" s="14"/>
      <c r="B419" s="258"/>
      <c r="C419" s="259"/>
      <c r="D419" s="240" t="s">
        <v>181</v>
      </c>
      <c r="E419" s="260" t="s">
        <v>1</v>
      </c>
      <c r="F419" s="261" t="s">
        <v>1762</v>
      </c>
      <c r="G419" s="259"/>
      <c r="H419" s="262">
        <v>9.4350000000000005</v>
      </c>
      <c r="I419" s="263"/>
      <c r="J419" s="259"/>
      <c r="K419" s="259"/>
      <c r="L419" s="264"/>
      <c r="M419" s="265"/>
      <c r="N419" s="266"/>
      <c r="O419" s="266"/>
      <c r="P419" s="266"/>
      <c r="Q419" s="266"/>
      <c r="R419" s="266"/>
      <c r="S419" s="266"/>
      <c r="T419" s="26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8" t="s">
        <v>181</v>
      </c>
      <c r="AU419" s="268" t="s">
        <v>91</v>
      </c>
      <c r="AV419" s="14" t="s">
        <v>91</v>
      </c>
      <c r="AW419" s="14" t="s">
        <v>38</v>
      </c>
      <c r="AX419" s="14" t="s">
        <v>89</v>
      </c>
      <c r="AY419" s="268" t="s">
        <v>162</v>
      </c>
    </row>
    <row r="420" s="12" customFormat="1" ht="22.8" customHeight="1">
      <c r="A420" s="12"/>
      <c r="B420" s="211"/>
      <c r="C420" s="212"/>
      <c r="D420" s="213" t="s">
        <v>81</v>
      </c>
      <c r="E420" s="225" t="s">
        <v>216</v>
      </c>
      <c r="F420" s="225" t="s">
        <v>511</v>
      </c>
      <c r="G420" s="212"/>
      <c r="H420" s="212"/>
      <c r="I420" s="215"/>
      <c r="J420" s="226">
        <f>BK420</f>
        <v>0</v>
      </c>
      <c r="K420" s="212"/>
      <c r="L420" s="217"/>
      <c r="M420" s="218"/>
      <c r="N420" s="219"/>
      <c r="O420" s="219"/>
      <c r="P420" s="220">
        <f>SUM(P421:P434)</f>
        <v>0</v>
      </c>
      <c r="Q420" s="219"/>
      <c r="R420" s="220">
        <f>SUM(R421:R434)</f>
        <v>1.95822564</v>
      </c>
      <c r="S420" s="219"/>
      <c r="T420" s="221">
        <f>SUM(T421:T434)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2" t="s">
        <v>89</v>
      </c>
      <c r="AT420" s="223" t="s">
        <v>81</v>
      </c>
      <c r="AU420" s="223" t="s">
        <v>89</v>
      </c>
      <c r="AY420" s="222" t="s">
        <v>162</v>
      </c>
      <c r="BK420" s="224">
        <f>SUM(BK421:BK434)</f>
        <v>0</v>
      </c>
    </row>
    <row r="421" s="2" customFormat="1" ht="21.75" customHeight="1">
      <c r="A421" s="39"/>
      <c r="B421" s="40"/>
      <c r="C421" s="227" t="s">
        <v>559</v>
      </c>
      <c r="D421" s="227" t="s">
        <v>164</v>
      </c>
      <c r="E421" s="228" t="s">
        <v>1768</v>
      </c>
      <c r="F421" s="229" t="s">
        <v>1769</v>
      </c>
      <c r="G421" s="230" t="s">
        <v>263</v>
      </c>
      <c r="H421" s="231">
        <v>84.260999999999996</v>
      </c>
      <c r="I421" s="232"/>
      <c r="J421" s="233">
        <f>ROUND(I421*H421,2)</f>
        <v>0</v>
      </c>
      <c r="K421" s="229" t="s">
        <v>174</v>
      </c>
      <c r="L421" s="45"/>
      <c r="M421" s="234" t="s">
        <v>1</v>
      </c>
      <c r="N421" s="235" t="s">
        <v>47</v>
      </c>
      <c r="O421" s="92"/>
      <c r="P421" s="236">
        <f>O421*H421</f>
        <v>0</v>
      </c>
      <c r="Q421" s="236">
        <v>0.02324</v>
      </c>
      <c r="R421" s="236">
        <f>Q421*H421</f>
        <v>1.95822564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168</v>
      </c>
      <c r="AT421" s="238" t="s">
        <v>164</v>
      </c>
      <c r="AU421" s="238" t="s">
        <v>91</v>
      </c>
      <c r="AY421" s="18" t="s">
        <v>162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89</v>
      </c>
      <c r="BK421" s="239">
        <f>ROUND(I421*H421,2)</f>
        <v>0</v>
      </c>
      <c r="BL421" s="18" t="s">
        <v>168</v>
      </c>
      <c r="BM421" s="238" t="s">
        <v>1770</v>
      </c>
    </row>
    <row r="422" s="2" customFormat="1">
      <c r="A422" s="39"/>
      <c r="B422" s="40"/>
      <c r="C422" s="41"/>
      <c r="D422" s="240" t="s">
        <v>170</v>
      </c>
      <c r="E422" s="41"/>
      <c r="F422" s="241" t="s">
        <v>1771</v>
      </c>
      <c r="G422" s="41"/>
      <c r="H422" s="41"/>
      <c r="I422" s="242"/>
      <c r="J422" s="41"/>
      <c r="K422" s="41"/>
      <c r="L422" s="45"/>
      <c r="M422" s="243"/>
      <c r="N422" s="24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170</v>
      </c>
      <c r="AU422" s="18" t="s">
        <v>91</v>
      </c>
    </row>
    <row r="423" s="2" customFormat="1">
      <c r="A423" s="39"/>
      <c r="B423" s="40"/>
      <c r="C423" s="41"/>
      <c r="D423" s="245" t="s">
        <v>177</v>
      </c>
      <c r="E423" s="41"/>
      <c r="F423" s="246" t="s">
        <v>1772</v>
      </c>
      <c r="G423" s="41"/>
      <c r="H423" s="41"/>
      <c r="I423" s="242"/>
      <c r="J423" s="41"/>
      <c r="K423" s="41"/>
      <c r="L423" s="45"/>
      <c r="M423" s="243"/>
      <c r="N423" s="244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177</v>
      </c>
      <c r="AU423" s="18" t="s">
        <v>91</v>
      </c>
    </row>
    <row r="424" s="13" customFormat="1">
      <c r="A424" s="13"/>
      <c r="B424" s="248"/>
      <c r="C424" s="249"/>
      <c r="D424" s="240" t="s">
        <v>181</v>
      </c>
      <c r="E424" s="250" t="s">
        <v>1</v>
      </c>
      <c r="F424" s="251" t="s">
        <v>1691</v>
      </c>
      <c r="G424" s="249"/>
      <c r="H424" s="250" t="s">
        <v>1</v>
      </c>
      <c r="I424" s="252"/>
      <c r="J424" s="249"/>
      <c r="K424" s="249"/>
      <c r="L424" s="253"/>
      <c r="M424" s="254"/>
      <c r="N424" s="255"/>
      <c r="O424" s="255"/>
      <c r="P424" s="255"/>
      <c r="Q424" s="255"/>
      <c r="R424" s="255"/>
      <c r="S424" s="255"/>
      <c r="T424" s="25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7" t="s">
        <v>181</v>
      </c>
      <c r="AU424" s="257" t="s">
        <v>91</v>
      </c>
      <c r="AV424" s="13" t="s">
        <v>89</v>
      </c>
      <c r="AW424" s="13" t="s">
        <v>38</v>
      </c>
      <c r="AX424" s="13" t="s">
        <v>82</v>
      </c>
      <c r="AY424" s="257" t="s">
        <v>162</v>
      </c>
    </row>
    <row r="425" s="13" customFormat="1">
      <c r="A425" s="13"/>
      <c r="B425" s="248"/>
      <c r="C425" s="249"/>
      <c r="D425" s="240" t="s">
        <v>181</v>
      </c>
      <c r="E425" s="250" t="s">
        <v>1</v>
      </c>
      <c r="F425" s="251" t="s">
        <v>1692</v>
      </c>
      <c r="G425" s="249"/>
      <c r="H425" s="250" t="s">
        <v>1</v>
      </c>
      <c r="I425" s="252"/>
      <c r="J425" s="249"/>
      <c r="K425" s="249"/>
      <c r="L425" s="253"/>
      <c r="M425" s="254"/>
      <c r="N425" s="255"/>
      <c r="O425" s="255"/>
      <c r="P425" s="255"/>
      <c r="Q425" s="255"/>
      <c r="R425" s="255"/>
      <c r="S425" s="255"/>
      <c r="T425" s="25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7" t="s">
        <v>181</v>
      </c>
      <c r="AU425" s="257" t="s">
        <v>91</v>
      </c>
      <c r="AV425" s="13" t="s">
        <v>89</v>
      </c>
      <c r="AW425" s="13" t="s">
        <v>38</v>
      </c>
      <c r="AX425" s="13" t="s">
        <v>82</v>
      </c>
      <c r="AY425" s="257" t="s">
        <v>162</v>
      </c>
    </row>
    <row r="426" s="14" customFormat="1">
      <c r="A426" s="14"/>
      <c r="B426" s="258"/>
      <c r="C426" s="259"/>
      <c r="D426" s="240" t="s">
        <v>181</v>
      </c>
      <c r="E426" s="260" t="s">
        <v>1</v>
      </c>
      <c r="F426" s="261" t="s">
        <v>1773</v>
      </c>
      <c r="G426" s="259"/>
      <c r="H426" s="262">
        <v>2.4420000000000002</v>
      </c>
      <c r="I426" s="263"/>
      <c r="J426" s="259"/>
      <c r="K426" s="259"/>
      <c r="L426" s="264"/>
      <c r="M426" s="265"/>
      <c r="N426" s="266"/>
      <c r="O426" s="266"/>
      <c r="P426" s="266"/>
      <c r="Q426" s="266"/>
      <c r="R426" s="266"/>
      <c r="S426" s="266"/>
      <c r="T426" s="267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8" t="s">
        <v>181</v>
      </c>
      <c r="AU426" s="268" t="s">
        <v>91</v>
      </c>
      <c r="AV426" s="14" t="s">
        <v>91</v>
      </c>
      <c r="AW426" s="14" t="s">
        <v>38</v>
      </c>
      <c r="AX426" s="14" t="s">
        <v>82</v>
      </c>
      <c r="AY426" s="268" t="s">
        <v>162</v>
      </c>
    </row>
    <row r="427" s="14" customFormat="1">
      <c r="A427" s="14"/>
      <c r="B427" s="258"/>
      <c r="C427" s="259"/>
      <c r="D427" s="240" t="s">
        <v>181</v>
      </c>
      <c r="E427" s="260" t="s">
        <v>1</v>
      </c>
      <c r="F427" s="261" t="s">
        <v>1774</v>
      </c>
      <c r="G427" s="259"/>
      <c r="H427" s="262">
        <v>17.466000000000001</v>
      </c>
      <c r="I427" s="263"/>
      <c r="J427" s="259"/>
      <c r="K427" s="259"/>
      <c r="L427" s="264"/>
      <c r="M427" s="265"/>
      <c r="N427" s="266"/>
      <c r="O427" s="266"/>
      <c r="P427" s="266"/>
      <c r="Q427" s="266"/>
      <c r="R427" s="266"/>
      <c r="S427" s="266"/>
      <c r="T427" s="26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8" t="s">
        <v>181</v>
      </c>
      <c r="AU427" s="268" t="s">
        <v>91</v>
      </c>
      <c r="AV427" s="14" t="s">
        <v>91</v>
      </c>
      <c r="AW427" s="14" t="s">
        <v>38</v>
      </c>
      <c r="AX427" s="14" t="s">
        <v>82</v>
      </c>
      <c r="AY427" s="268" t="s">
        <v>162</v>
      </c>
    </row>
    <row r="428" s="14" customFormat="1">
      <c r="A428" s="14"/>
      <c r="B428" s="258"/>
      <c r="C428" s="259"/>
      <c r="D428" s="240" t="s">
        <v>181</v>
      </c>
      <c r="E428" s="260" t="s">
        <v>1</v>
      </c>
      <c r="F428" s="261" t="s">
        <v>1775</v>
      </c>
      <c r="G428" s="259"/>
      <c r="H428" s="262">
        <v>31.600999999999999</v>
      </c>
      <c r="I428" s="263"/>
      <c r="J428" s="259"/>
      <c r="K428" s="259"/>
      <c r="L428" s="264"/>
      <c r="M428" s="265"/>
      <c r="N428" s="266"/>
      <c r="O428" s="266"/>
      <c r="P428" s="266"/>
      <c r="Q428" s="266"/>
      <c r="R428" s="266"/>
      <c r="S428" s="266"/>
      <c r="T428" s="26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8" t="s">
        <v>181</v>
      </c>
      <c r="AU428" s="268" t="s">
        <v>91</v>
      </c>
      <c r="AV428" s="14" t="s">
        <v>91</v>
      </c>
      <c r="AW428" s="14" t="s">
        <v>38</v>
      </c>
      <c r="AX428" s="14" t="s">
        <v>82</v>
      </c>
      <c r="AY428" s="268" t="s">
        <v>162</v>
      </c>
    </row>
    <row r="429" s="16" customFormat="1">
      <c r="A429" s="16"/>
      <c r="B429" s="290"/>
      <c r="C429" s="291"/>
      <c r="D429" s="240" t="s">
        <v>181</v>
      </c>
      <c r="E429" s="292" t="s">
        <v>1</v>
      </c>
      <c r="F429" s="293" t="s">
        <v>372</v>
      </c>
      <c r="G429" s="291"/>
      <c r="H429" s="294">
        <v>51.509</v>
      </c>
      <c r="I429" s="295"/>
      <c r="J429" s="291"/>
      <c r="K429" s="291"/>
      <c r="L429" s="296"/>
      <c r="M429" s="297"/>
      <c r="N429" s="298"/>
      <c r="O429" s="298"/>
      <c r="P429" s="298"/>
      <c r="Q429" s="298"/>
      <c r="R429" s="298"/>
      <c r="S429" s="298"/>
      <c r="T429" s="299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300" t="s">
        <v>181</v>
      </c>
      <c r="AU429" s="300" t="s">
        <v>91</v>
      </c>
      <c r="AV429" s="16" t="s">
        <v>187</v>
      </c>
      <c r="AW429" s="16" t="s">
        <v>38</v>
      </c>
      <c r="AX429" s="16" t="s">
        <v>82</v>
      </c>
      <c r="AY429" s="300" t="s">
        <v>162</v>
      </c>
    </row>
    <row r="430" s="13" customFormat="1">
      <c r="A430" s="13"/>
      <c r="B430" s="248"/>
      <c r="C430" s="249"/>
      <c r="D430" s="240" t="s">
        <v>181</v>
      </c>
      <c r="E430" s="250" t="s">
        <v>1</v>
      </c>
      <c r="F430" s="251" t="s">
        <v>1696</v>
      </c>
      <c r="G430" s="249"/>
      <c r="H430" s="250" t="s">
        <v>1</v>
      </c>
      <c r="I430" s="252"/>
      <c r="J430" s="249"/>
      <c r="K430" s="249"/>
      <c r="L430" s="253"/>
      <c r="M430" s="254"/>
      <c r="N430" s="255"/>
      <c r="O430" s="255"/>
      <c r="P430" s="255"/>
      <c r="Q430" s="255"/>
      <c r="R430" s="255"/>
      <c r="S430" s="255"/>
      <c r="T430" s="25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7" t="s">
        <v>181</v>
      </c>
      <c r="AU430" s="257" t="s">
        <v>91</v>
      </c>
      <c r="AV430" s="13" t="s">
        <v>89</v>
      </c>
      <c r="AW430" s="13" t="s">
        <v>38</v>
      </c>
      <c r="AX430" s="13" t="s">
        <v>82</v>
      </c>
      <c r="AY430" s="257" t="s">
        <v>162</v>
      </c>
    </row>
    <row r="431" s="14" customFormat="1">
      <c r="A431" s="14"/>
      <c r="B431" s="258"/>
      <c r="C431" s="259"/>
      <c r="D431" s="240" t="s">
        <v>181</v>
      </c>
      <c r="E431" s="260" t="s">
        <v>1</v>
      </c>
      <c r="F431" s="261" t="s">
        <v>1776</v>
      </c>
      <c r="G431" s="259"/>
      <c r="H431" s="262">
        <v>7.5919999999999996</v>
      </c>
      <c r="I431" s="263"/>
      <c r="J431" s="259"/>
      <c r="K431" s="259"/>
      <c r="L431" s="264"/>
      <c r="M431" s="265"/>
      <c r="N431" s="266"/>
      <c r="O431" s="266"/>
      <c r="P431" s="266"/>
      <c r="Q431" s="266"/>
      <c r="R431" s="266"/>
      <c r="S431" s="266"/>
      <c r="T431" s="26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8" t="s">
        <v>181</v>
      </c>
      <c r="AU431" s="268" t="s">
        <v>91</v>
      </c>
      <c r="AV431" s="14" t="s">
        <v>91</v>
      </c>
      <c r="AW431" s="14" t="s">
        <v>38</v>
      </c>
      <c r="AX431" s="14" t="s">
        <v>82</v>
      </c>
      <c r="AY431" s="268" t="s">
        <v>162</v>
      </c>
    </row>
    <row r="432" s="14" customFormat="1">
      <c r="A432" s="14"/>
      <c r="B432" s="258"/>
      <c r="C432" s="259"/>
      <c r="D432" s="240" t="s">
        <v>181</v>
      </c>
      <c r="E432" s="260" t="s">
        <v>1</v>
      </c>
      <c r="F432" s="261" t="s">
        <v>1777</v>
      </c>
      <c r="G432" s="259"/>
      <c r="H432" s="262">
        <v>25.16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181</v>
      </c>
      <c r="AU432" s="268" t="s">
        <v>91</v>
      </c>
      <c r="AV432" s="14" t="s">
        <v>91</v>
      </c>
      <c r="AW432" s="14" t="s">
        <v>38</v>
      </c>
      <c r="AX432" s="14" t="s">
        <v>82</v>
      </c>
      <c r="AY432" s="268" t="s">
        <v>162</v>
      </c>
    </row>
    <row r="433" s="16" customFormat="1">
      <c r="A433" s="16"/>
      <c r="B433" s="290"/>
      <c r="C433" s="291"/>
      <c r="D433" s="240" t="s">
        <v>181</v>
      </c>
      <c r="E433" s="292" t="s">
        <v>1</v>
      </c>
      <c r="F433" s="293" t="s">
        <v>372</v>
      </c>
      <c r="G433" s="291"/>
      <c r="H433" s="294">
        <v>32.752000000000002</v>
      </c>
      <c r="I433" s="295"/>
      <c r="J433" s="291"/>
      <c r="K433" s="291"/>
      <c r="L433" s="296"/>
      <c r="M433" s="297"/>
      <c r="N433" s="298"/>
      <c r="O433" s="298"/>
      <c r="P433" s="298"/>
      <c r="Q433" s="298"/>
      <c r="R433" s="298"/>
      <c r="S433" s="298"/>
      <c r="T433" s="299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300" t="s">
        <v>181</v>
      </c>
      <c r="AU433" s="300" t="s">
        <v>91</v>
      </c>
      <c r="AV433" s="16" t="s">
        <v>187</v>
      </c>
      <c r="AW433" s="16" t="s">
        <v>38</v>
      </c>
      <c r="AX433" s="16" t="s">
        <v>82</v>
      </c>
      <c r="AY433" s="300" t="s">
        <v>162</v>
      </c>
    </row>
    <row r="434" s="15" customFormat="1">
      <c r="A434" s="15"/>
      <c r="B434" s="269"/>
      <c r="C434" s="270"/>
      <c r="D434" s="240" t="s">
        <v>181</v>
      </c>
      <c r="E434" s="271" t="s">
        <v>1</v>
      </c>
      <c r="F434" s="272" t="s">
        <v>186</v>
      </c>
      <c r="G434" s="270"/>
      <c r="H434" s="273">
        <v>84.260999999999996</v>
      </c>
      <c r="I434" s="274"/>
      <c r="J434" s="270"/>
      <c r="K434" s="270"/>
      <c r="L434" s="275"/>
      <c r="M434" s="276"/>
      <c r="N434" s="277"/>
      <c r="O434" s="277"/>
      <c r="P434" s="277"/>
      <c r="Q434" s="277"/>
      <c r="R434" s="277"/>
      <c r="S434" s="277"/>
      <c r="T434" s="27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9" t="s">
        <v>181</v>
      </c>
      <c r="AU434" s="279" t="s">
        <v>91</v>
      </c>
      <c r="AV434" s="15" t="s">
        <v>168</v>
      </c>
      <c r="AW434" s="15" t="s">
        <v>38</v>
      </c>
      <c r="AX434" s="15" t="s">
        <v>89</v>
      </c>
      <c r="AY434" s="279" t="s">
        <v>162</v>
      </c>
    </row>
    <row r="435" s="12" customFormat="1" ht="22.8" customHeight="1">
      <c r="A435" s="12"/>
      <c r="B435" s="211"/>
      <c r="C435" s="212"/>
      <c r="D435" s="213" t="s">
        <v>81</v>
      </c>
      <c r="E435" s="225" t="s">
        <v>237</v>
      </c>
      <c r="F435" s="225" t="s">
        <v>580</v>
      </c>
      <c r="G435" s="212"/>
      <c r="H435" s="212"/>
      <c r="I435" s="215"/>
      <c r="J435" s="226">
        <f>BK435</f>
        <v>0</v>
      </c>
      <c r="K435" s="212"/>
      <c r="L435" s="217"/>
      <c r="M435" s="218"/>
      <c r="N435" s="219"/>
      <c r="O435" s="219"/>
      <c r="P435" s="220">
        <f>SUM(P436:P474)</f>
        <v>0</v>
      </c>
      <c r="Q435" s="219"/>
      <c r="R435" s="220">
        <f>SUM(R436:R474)</f>
        <v>1.2652142999999998</v>
      </c>
      <c r="S435" s="219"/>
      <c r="T435" s="221">
        <f>SUM(T436:T474)</f>
        <v>10.384000000000002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22" t="s">
        <v>89</v>
      </c>
      <c r="AT435" s="223" t="s">
        <v>81</v>
      </c>
      <c r="AU435" s="223" t="s">
        <v>89</v>
      </c>
      <c r="AY435" s="222" t="s">
        <v>162</v>
      </c>
      <c r="BK435" s="224">
        <f>SUM(BK436:BK474)</f>
        <v>0</v>
      </c>
    </row>
    <row r="436" s="2" customFormat="1" ht="16.5" customHeight="1">
      <c r="A436" s="39"/>
      <c r="B436" s="40"/>
      <c r="C436" s="227" t="s">
        <v>566</v>
      </c>
      <c r="D436" s="227" t="s">
        <v>164</v>
      </c>
      <c r="E436" s="228" t="s">
        <v>1513</v>
      </c>
      <c r="F436" s="229" t="s">
        <v>1514</v>
      </c>
      <c r="G436" s="230" t="s">
        <v>247</v>
      </c>
      <c r="H436" s="231">
        <v>4.0999999999999996</v>
      </c>
      <c r="I436" s="232"/>
      <c r="J436" s="233">
        <f>ROUND(I436*H436,2)</f>
        <v>0</v>
      </c>
      <c r="K436" s="229" t="s">
        <v>174</v>
      </c>
      <c r="L436" s="45"/>
      <c r="M436" s="234" t="s">
        <v>1</v>
      </c>
      <c r="N436" s="235" t="s">
        <v>47</v>
      </c>
      <c r="O436" s="92"/>
      <c r="P436" s="236">
        <f>O436*H436</f>
        <v>0</v>
      </c>
      <c r="Q436" s="236">
        <v>0.30649999999999999</v>
      </c>
      <c r="R436" s="236">
        <f>Q436*H436</f>
        <v>1.2566499999999998</v>
      </c>
      <c r="S436" s="236">
        <v>0</v>
      </c>
      <c r="T436" s="237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8" t="s">
        <v>168</v>
      </c>
      <c r="AT436" s="238" t="s">
        <v>164</v>
      </c>
      <c r="AU436" s="238" t="s">
        <v>91</v>
      </c>
      <c r="AY436" s="18" t="s">
        <v>162</v>
      </c>
      <c r="BE436" s="239">
        <f>IF(N436="základní",J436,0)</f>
        <v>0</v>
      </c>
      <c r="BF436" s="239">
        <f>IF(N436="snížená",J436,0)</f>
        <v>0</v>
      </c>
      <c r="BG436" s="239">
        <f>IF(N436="zákl. přenesená",J436,0)</f>
        <v>0</v>
      </c>
      <c r="BH436" s="239">
        <f>IF(N436="sníž. přenesená",J436,0)</f>
        <v>0</v>
      </c>
      <c r="BI436" s="239">
        <f>IF(N436="nulová",J436,0)</f>
        <v>0</v>
      </c>
      <c r="BJ436" s="18" t="s">
        <v>89</v>
      </c>
      <c r="BK436" s="239">
        <f>ROUND(I436*H436,2)</f>
        <v>0</v>
      </c>
      <c r="BL436" s="18" t="s">
        <v>168</v>
      </c>
      <c r="BM436" s="238" t="s">
        <v>1778</v>
      </c>
    </row>
    <row r="437" s="2" customFormat="1">
      <c r="A437" s="39"/>
      <c r="B437" s="40"/>
      <c r="C437" s="41"/>
      <c r="D437" s="240" t="s">
        <v>170</v>
      </c>
      <c r="E437" s="41"/>
      <c r="F437" s="241" t="s">
        <v>1516</v>
      </c>
      <c r="G437" s="41"/>
      <c r="H437" s="41"/>
      <c r="I437" s="242"/>
      <c r="J437" s="41"/>
      <c r="K437" s="41"/>
      <c r="L437" s="45"/>
      <c r="M437" s="243"/>
      <c r="N437" s="244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170</v>
      </c>
      <c r="AU437" s="18" t="s">
        <v>91</v>
      </c>
    </row>
    <row r="438" s="2" customFormat="1">
      <c r="A438" s="39"/>
      <c r="B438" s="40"/>
      <c r="C438" s="41"/>
      <c r="D438" s="245" t="s">
        <v>177</v>
      </c>
      <c r="E438" s="41"/>
      <c r="F438" s="246" t="s">
        <v>1517</v>
      </c>
      <c r="G438" s="41"/>
      <c r="H438" s="41"/>
      <c r="I438" s="242"/>
      <c r="J438" s="41"/>
      <c r="K438" s="41"/>
      <c r="L438" s="45"/>
      <c r="M438" s="243"/>
      <c r="N438" s="244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177</v>
      </c>
      <c r="AU438" s="18" t="s">
        <v>91</v>
      </c>
    </row>
    <row r="439" s="13" customFormat="1">
      <c r="A439" s="13"/>
      <c r="B439" s="248"/>
      <c r="C439" s="249"/>
      <c r="D439" s="240" t="s">
        <v>181</v>
      </c>
      <c r="E439" s="250" t="s">
        <v>1</v>
      </c>
      <c r="F439" s="251" t="s">
        <v>1779</v>
      </c>
      <c r="G439" s="249"/>
      <c r="H439" s="250" t="s">
        <v>1</v>
      </c>
      <c r="I439" s="252"/>
      <c r="J439" s="249"/>
      <c r="K439" s="249"/>
      <c r="L439" s="253"/>
      <c r="M439" s="254"/>
      <c r="N439" s="255"/>
      <c r="O439" s="255"/>
      <c r="P439" s="255"/>
      <c r="Q439" s="255"/>
      <c r="R439" s="255"/>
      <c r="S439" s="255"/>
      <c r="T439" s="25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7" t="s">
        <v>181</v>
      </c>
      <c r="AU439" s="257" t="s">
        <v>91</v>
      </c>
      <c r="AV439" s="13" t="s">
        <v>89</v>
      </c>
      <c r="AW439" s="13" t="s">
        <v>38</v>
      </c>
      <c r="AX439" s="13" t="s">
        <v>82</v>
      </c>
      <c r="AY439" s="257" t="s">
        <v>162</v>
      </c>
    </row>
    <row r="440" s="14" customFormat="1">
      <c r="A440" s="14"/>
      <c r="B440" s="258"/>
      <c r="C440" s="259"/>
      <c r="D440" s="240" t="s">
        <v>181</v>
      </c>
      <c r="E440" s="260" t="s">
        <v>1</v>
      </c>
      <c r="F440" s="261" t="s">
        <v>1780</v>
      </c>
      <c r="G440" s="259"/>
      <c r="H440" s="262">
        <v>4.0999999999999996</v>
      </c>
      <c r="I440" s="263"/>
      <c r="J440" s="259"/>
      <c r="K440" s="259"/>
      <c r="L440" s="264"/>
      <c r="M440" s="265"/>
      <c r="N440" s="266"/>
      <c r="O440" s="266"/>
      <c r="P440" s="266"/>
      <c r="Q440" s="266"/>
      <c r="R440" s="266"/>
      <c r="S440" s="266"/>
      <c r="T440" s="267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8" t="s">
        <v>181</v>
      </c>
      <c r="AU440" s="268" t="s">
        <v>91</v>
      </c>
      <c r="AV440" s="14" t="s">
        <v>91</v>
      </c>
      <c r="AW440" s="14" t="s">
        <v>38</v>
      </c>
      <c r="AX440" s="14" t="s">
        <v>89</v>
      </c>
      <c r="AY440" s="268" t="s">
        <v>162</v>
      </c>
    </row>
    <row r="441" s="2" customFormat="1" ht="16.5" customHeight="1">
      <c r="A441" s="39"/>
      <c r="B441" s="40"/>
      <c r="C441" s="227" t="s">
        <v>575</v>
      </c>
      <c r="D441" s="227" t="s">
        <v>164</v>
      </c>
      <c r="E441" s="228" t="s">
        <v>1149</v>
      </c>
      <c r="F441" s="229" t="s">
        <v>1150</v>
      </c>
      <c r="G441" s="230" t="s">
        <v>263</v>
      </c>
      <c r="H441" s="231">
        <v>6.75</v>
      </c>
      <c r="I441" s="232"/>
      <c r="J441" s="233">
        <f>ROUND(I441*H441,2)</f>
        <v>0</v>
      </c>
      <c r="K441" s="229" t="s">
        <v>174</v>
      </c>
      <c r="L441" s="45"/>
      <c r="M441" s="234" t="s">
        <v>1</v>
      </c>
      <c r="N441" s="235" t="s">
        <v>47</v>
      </c>
      <c r="O441" s="92"/>
      <c r="P441" s="236">
        <f>O441*H441</f>
        <v>0</v>
      </c>
      <c r="Q441" s="236">
        <v>0.00063000000000000003</v>
      </c>
      <c r="R441" s="236">
        <f>Q441*H441</f>
        <v>0.0042525000000000002</v>
      </c>
      <c r="S441" s="236">
        <v>0</v>
      </c>
      <c r="T441" s="237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8" t="s">
        <v>168</v>
      </c>
      <c r="AT441" s="238" t="s">
        <v>164</v>
      </c>
      <c r="AU441" s="238" t="s">
        <v>91</v>
      </c>
      <c r="AY441" s="18" t="s">
        <v>162</v>
      </c>
      <c r="BE441" s="239">
        <f>IF(N441="základní",J441,0)</f>
        <v>0</v>
      </c>
      <c r="BF441" s="239">
        <f>IF(N441="snížená",J441,0)</f>
        <v>0</v>
      </c>
      <c r="BG441" s="239">
        <f>IF(N441="zákl. přenesená",J441,0)</f>
        <v>0</v>
      </c>
      <c r="BH441" s="239">
        <f>IF(N441="sníž. přenesená",J441,0)</f>
        <v>0</v>
      </c>
      <c r="BI441" s="239">
        <f>IF(N441="nulová",J441,0)</f>
        <v>0</v>
      </c>
      <c r="BJ441" s="18" t="s">
        <v>89</v>
      </c>
      <c r="BK441" s="239">
        <f>ROUND(I441*H441,2)</f>
        <v>0</v>
      </c>
      <c r="BL441" s="18" t="s">
        <v>168</v>
      </c>
      <c r="BM441" s="238" t="s">
        <v>1781</v>
      </c>
    </row>
    <row r="442" s="2" customFormat="1">
      <c r="A442" s="39"/>
      <c r="B442" s="40"/>
      <c r="C442" s="41"/>
      <c r="D442" s="240" t="s">
        <v>170</v>
      </c>
      <c r="E442" s="41"/>
      <c r="F442" s="241" t="s">
        <v>1152</v>
      </c>
      <c r="G442" s="41"/>
      <c r="H442" s="41"/>
      <c r="I442" s="242"/>
      <c r="J442" s="41"/>
      <c r="K442" s="41"/>
      <c r="L442" s="45"/>
      <c r="M442" s="243"/>
      <c r="N442" s="244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170</v>
      </c>
      <c r="AU442" s="18" t="s">
        <v>91</v>
      </c>
    </row>
    <row r="443" s="2" customFormat="1">
      <c r="A443" s="39"/>
      <c r="B443" s="40"/>
      <c r="C443" s="41"/>
      <c r="D443" s="245" t="s">
        <v>177</v>
      </c>
      <c r="E443" s="41"/>
      <c r="F443" s="246" t="s">
        <v>1153</v>
      </c>
      <c r="G443" s="41"/>
      <c r="H443" s="41"/>
      <c r="I443" s="242"/>
      <c r="J443" s="41"/>
      <c r="K443" s="41"/>
      <c r="L443" s="45"/>
      <c r="M443" s="243"/>
      <c r="N443" s="24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177</v>
      </c>
      <c r="AU443" s="18" t="s">
        <v>91</v>
      </c>
    </row>
    <row r="444" s="13" customFormat="1">
      <c r="A444" s="13"/>
      <c r="B444" s="248"/>
      <c r="C444" s="249"/>
      <c r="D444" s="240" t="s">
        <v>181</v>
      </c>
      <c r="E444" s="250" t="s">
        <v>1</v>
      </c>
      <c r="F444" s="251" t="s">
        <v>1782</v>
      </c>
      <c r="G444" s="249"/>
      <c r="H444" s="250" t="s">
        <v>1</v>
      </c>
      <c r="I444" s="252"/>
      <c r="J444" s="249"/>
      <c r="K444" s="249"/>
      <c r="L444" s="253"/>
      <c r="M444" s="254"/>
      <c r="N444" s="255"/>
      <c r="O444" s="255"/>
      <c r="P444" s="255"/>
      <c r="Q444" s="255"/>
      <c r="R444" s="255"/>
      <c r="S444" s="255"/>
      <c r="T444" s="25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7" t="s">
        <v>181</v>
      </c>
      <c r="AU444" s="257" t="s">
        <v>91</v>
      </c>
      <c r="AV444" s="13" t="s">
        <v>89</v>
      </c>
      <c r="AW444" s="13" t="s">
        <v>38</v>
      </c>
      <c r="AX444" s="13" t="s">
        <v>82</v>
      </c>
      <c r="AY444" s="257" t="s">
        <v>162</v>
      </c>
    </row>
    <row r="445" s="14" customFormat="1">
      <c r="A445" s="14"/>
      <c r="B445" s="258"/>
      <c r="C445" s="259"/>
      <c r="D445" s="240" t="s">
        <v>181</v>
      </c>
      <c r="E445" s="260" t="s">
        <v>1</v>
      </c>
      <c r="F445" s="261" t="s">
        <v>1783</v>
      </c>
      <c r="G445" s="259"/>
      <c r="H445" s="262">
        <v>3.1499999999999999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181</v>
      </c>
      <c r="AU445" s="268" t="s">
        <v>91</v>
      </c>
      <c r="AV445" s="14" t="s">
        <v>91</v>
      </c>
      <c r="AW445" s="14" t="s">
        <v>38</v>
      </c>
      <c r="AX445" s="14" t="s">
        <v>82</v>
      </c>
      <c r="AY445" s="268" t="s">
        <v>162</v>
      </c>
    </row>
    <row r="446" s="14" customFormat="1">
      <c r="A446" s="14"/>
      <c r="B446" s="258"/>
      <c r="C446" s="259"/>
      <c r="D446" s="240" t="s">
        <v>181</v>
      </c>
      <c r="E446" s="260" t="s">
        <v>1</v>
      </c>
      <c r="F446" s="261" t="s">
        <v>1784</v>
      </c>
      <c r="G446" s="259"/>
      <c r="H446" s="262">
        <v>3.6000000000000001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8" t="s">
        <v>181</v>
      </c>
      <c r="AU446" s="268" t="s">
        <v>91</v>
      </c>
      <c r="AV446" s="14" t="s">
        <v>91</v>
      </c>
      <c r="AW446" s="14" t="s">
        <v>38</v>
      </c>
      <c r="AX446" s="14" t="s">
        <v>82</v>
      </c>
      <c r="AY446" s="268" t="s">
        <v>162</v>
      </c>
    </row>
    <row r="447" s="15" customFormat="1">
      <c r="A447" s="15"/>
      <c r="B447" s="269"/>
      <c r="C447" s="270"/>
      <c r="D447" s="240" t="s">
        <v>181</v>
      </c>
      <c r="E447" s="271" t="s">
        <v>1</v>
      </c>
      <c r="F447" s="272" t="s">
        <v>186</v>
      </c>
      <c r="G447" s="270"/>
      <c r="H447" s="273">
        <v>6.75</v>
      </c>
      <c r="I447" s="274"/>
      <c r="J447" s="270"/>
      <c r="K447" s="270"/>
      <c r="L447" s="275"/>
      <c r="M447" s="276"/>
      <c r="N447" s="277"/>
      <c r="O447" s="277"/>
      <c r="P447" s="277"/>
      <c r="Q447" s="277"/>
      <c r="R447" s="277"/>
      <c r="S447" s="277"/>
      <c r="T447" s="278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9" t="s">
        <v>181</v>
      </c>
      <c r="AU447" s="279" t="s">
        <v>91</v>
      </c>
      <c r="AV447" s="15" t="s">
        <v>168</v>
      </c>
      <c r="AW447" s="15" t="s">
        <v>38</v>
      </c>
      <c r="AX447" s="15" t="s">
        <v>89</v>
      </c>
      <c r="AY447" s="279" t="s">
        <v>162</v>
      </c>
    </row>
    <row r="448" s="2" customFormat="1" ht="16.5" customHeight="1">
      <c r="A448" s="39"/>
      <c r="B448" s="40"/>
      <c r="C448" s="227" t="s">
        <v>581</v>
      </c>
      <c r="D448" s="227" t="s">
        <v>164</v>
      </c>
      <c r="E448" s="228" t="s">
        <v>1167</v>
      </c>
      <c r="F448" s="229" t="s">
        <v>1168</v>
      </c>
      <c r="G448" s="230" t="s">
        <v>247</v>
      </c>
      <c r="H448" s="231">
        <v>10.539999999999999</v>
      </c>
      <c r="I448" s="232"/>
      <c r="J448" s="233">
        <f>ROUND(I448*H448,2)</f>
        <v>0</v>
      </c>
      <c r="K448" s="229" t="s">
        <v>174</v>
      </c>
      <c r="L448" s="45"/>
      <c r="M448" s="234" t="s">
        <v>1</v>
      </c>
      <c r="N448" s="235" t="s">
        <v>47</v>
      </c>
      <c r="O448" s="92"/>
      <c r="P448" s="236">
        <f>O448*H448</f>
        <v>0</v>
      </c>
      <c r="Q448" s="236">
        <v>0.00017000000000000001</v>
      </c>
      <c r="R448" s="236">
        <f>Q448*H448</f>
        <v>0.0017918000000000001</v>
      </c>
      <c r="S448" s="236">
        <v>0</v>
      </c>
      <c r="T448" s="237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8" t="s">
        <v>168</v>
      </c>
      <c r="AT448" s="238" t="s">
        <v>164</v>
      </c>
      <c r="AU448" s="238" t="s">
        <v>91</v>
      </c>
      <c r="AY448" s="18" t="s">
        <v>162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8" t="s">
        <v>89</v>
      </c>
      <c r="BK448" s="239">
        <f>ROUND(I448*H448,2)</f>
        <v>0</v>
      </c>
      <c r="BL448" s="18" t="s">
        <v>168</v>
      </c>
      <c r="BM448" s="238" t="s">
        <v>1785</v>
      </c>
    </row>
    <row r="449" s="2" customFormat="1">
      <c r="A449" s="39"/>
      <c r="B449" s="40"/>
      <c r="C449" s="41"/>
      <c r="D449" s="240" t="s">
        <v>170</v>
      </c>
      <c r="E449" s="41"/>
      <c r="F449" s="241" t="s">
        <v>1170</v>
      </c>
      <c r="G449" s="41"/>
      <c r="H449" s="41"/>
      <c r="I449" s="242"/>
      <c r="J449" s="41"/>
      <c r="K449" s="41"/>
      <c r="L449" s="45"/>
      <c r="M449" s="243"/>
      <c r="N449" s="244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170</v>
      </c>
      <c r="AU449" s="18" t="s">
        <v>91</v>
      </c>
    </row>
    <row r="450" s="2" customFormat="1">
      <c r="A450" s="39"/>
      <c r="B450" s="40"/>
      <c r="C450" s="41"/>
      <c r="D450" s="245" t="s">
        <v>177</v>
      </c>
      <c r="E450" s="41"/>
      <c r="F450" s="246" t="s">
        <v>1171</v>
      </c>
      <c r="G450" s="41"/>
      <c r="H450" s="41"/>
      <c r="I450" s="242"/>
      <c r="J450" s="41"/>
      <c r="K450" s="41"/>
      <c r="L450" s="45"/>
      <c r="M450" s="243"/>
      <c r="N450" s="244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177</v>
      </c>
      <c r="AU450" s="18" t="s">
        <v>91</v>
      </c>
    </row>
    <row r="451" s="13" customFormat="1">
      <c r="A451" s="13"/>
      <c r="B451" s="248"/>
      <c r="C451" s="249"/>
      <c r="D451" s="240" t="s">
        <v>181</v>
      </c>
      <c r="E451" s="250" t="s">
        <v>1</v>
      </c>
      <c r="F451" s="251" t="s">
        <v>1782</v>
      </c>
      <c r="G451" s="249"/>
      <c r="H451" s="250" t="s">
        <v>1</v>
      </c>
      <c r="I451" s="252"/>
      <c r="J451" s="249"/>
      <c r="K451" s="249"/>
      <c r="L451" s="253"/>
      <c r="M451" s="254"/>
      <c r="N451" s="255"/>
      <c r="O451" s="255"/>
      <c r="P451" s="255"/>
      <c r="Q451" s="255"/>
      <c r="R451" s="255"/>
      <c r="S451" s="255"/>
      <c r="T451" s="25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7" t="s">
        <v>181</v>
      </c>
      <c r="AU451" s="257" t="s">
        <v>91</v>
      </c>
      <c r="AV451" s="13" t="s">
        <v>89</v>
      </c>
      <c r="AW451" s="13" t="s">
        <v>38</v>
      </c>
      <c r="AX451" s="13" t="s">
        <v>82</v>
      </c>
      <c r="AY451" s="257" t="s">
        <v>162</v>
      </c>
    </row>
    <row r="452" s="14" customFormat="1">
      <c r="A452" s="14"/>
      <c r="B452" s="258"/>
      <c r="C452" s="259"/>
      <c r="D452" s="240" t="s">
        <v>181</v>
      </c>
      <c r="E452" s="260" t="s">
        <v>1</v>
      </c>
      <c r="F452" s="261" t="s">
        <v>1786</v>
      </c>
      <c r="G452" s="259"/>
      <c r="H452" s="262">
        <v>4.8099999999999996</v>
      </c>
      <c r="I452" s="263"/>
      <c r="J452" s="259"/>
      <c r="K452" s="259"/>
      <c r="L452" s="264"/>
      <c r="M452" s="265"/>
      <c r="N452" s="266"/>
      <c r="O452" s="266"/>
      <c r="P452" s="266"/>
      <c r="Q452" s="266"/>
      <c r="R452" s="266"/>
      <c r="S452" s="266"/>
      <c r="T452" s="26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8" t="s">
        <v>181</v>
      </c>
      <c r="AU452" s="268" t="s">
        <v>91</v>
      </c>
      <c r="AV452" s="14" t="s">
        <v>91</v>
      </c>
      <c r="AW452" s="14" t="s">
        <v>38</v>
      </c>
      <c r="AX452" s="14" t="s">
        <v>82</v>
      </c>
      <c r="AY452" s="268" t="s">
        <v>162</v>
      </c>
    </row>
    <row r="453" s="14" customFormat="1">
      <c r="A453" s="14"/>
      <c r="B453" s="258"/>
      <c r="C453" s="259"/>
      <c r="D453" s="240" t="s">
        <v>181</v>
      </c>
      <c r="E453" s="260" t="s">
        <v>1</v>
      </c>
      <c r="F453" s="261" t="s">
        <v>1787</v>
      </c>
      <c r="G453" s="259"/>
      <c r="H453" s="262">
        <v>5.7300000000000004</v>
      </c>
      <c r="I453" s="263"/>
      <c r="J453" s="259"/>
      <c r="K453" s="259"/>
      <c r="L453" s="264"/>
      <c r="M453" s="265"/>
      <c r="N453" s="266"/>
      <c r="O453" s="266"/>
      <c r="P453" s="266"/>
      <c r="Q453" s="266"/>
      <c r="R453" s="266"/>
      <c r="S453" s="266"/>
      <c r="T453" s="267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8" t="s">
        <v>181</v>
      </c>
      <c r="AU453" s="268" t="s">
        <v>91</v>
      </c>
      <c r="AV453" s="14" t="s">
        <v>91</v>
      </c>
      <c r="AW453" s="14" t="s">
        <v>38</v>
      </c>
      <c r="AX453" s="14" t="s">
        <v>82</v>
      </c>
      <c r="AY453" s="268" t="s">
        <v>162</v>
      </c>
    </row>
    <row r="454" s="15" customFormat="1">
      <c r="A454" s="15"/>
      <c r="B454" s="269"/>
      <c r="C454" s="270"/>
      <c r="D454" s="240" t="s">
        <v>181</v>
      </c>
      <c r="E454" s="271" t="s">
        <v>1</v>
      </c>
      <c r="F454" s="272" t="s">
        <v>186</v>
      </c>
      <c r="G454" s="270"/>
      <c r="H454" s="273">
        <v>10.539999999999999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9" t="s">
        <v>181</v>
      </c>
      <c r="AU454" s="279" t="s">
        <v>91</v>
      </c>
      <c r="AV454" s="15" t="s">
        <v>168</v>
      </c>
      <c r="AW454" s="15" t="s">
        <v>38</v>
      </c>
      <c r="AX454" s="15" t="s">
        <v>89</v>
      </c>
      <c r="AY454" s="279" t="s">
        <v>162</v>
      </c>
    </row>
    <row r="455" s="2" customFormat="1" ht="21.75" customHeight="1">
      <c r="A455" s="39"/>
      <c r="B455" s="40"/>
      <c r="C455" s="227" t="s">
        <v>587</v>
      </c>
      <c r="D455" s="227" t="s">
        <v>164</v>
      </c>
      <c r="E455" s="228" t="s">
        <v>1788</v>
      </c>
      <c r="F455" s="229" t="s">
        <v>583</v>
      </c>
      <c r="G455" s="230" t="s">
        <v>584</v>
      </c>
      <c r="H455" s="231">
        <v>1</v>
      </c>
      <c r="I455" s="232"/>
      <c r="J455" s="233">
        <f>ROUND(I455*H455,2)</f>
        <v>0</v>
      </c>
      <c r="K455" s="229" t="s">
        <v>1</v>
      </c>
      <c r="L455" s="45"/>
      <c r="M455" s="234" t="s">
        <v>1</v>
      </c>
      <c r="N455" s="235" t="s">
        <v>47</v>
      </c>
      <c r="O455" s="92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8" t="s">
        <v>168</v>
      </c>
      <c r="AT455" s="238" t="s">
        <v>164</v>
      </c>
      <c r="AU455" s="238" t="s">
        <v>91</v>
      </c>
      <c r="AY455" s="18" t="s">
        <v>162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8" t="s">
        <v>89</v>
      </c>
      <c r="BK455" s="239">
        <f>ROUND(I455*H455,2)</f>
        <v>0</v>
      </c>
      <c r="BL455" s="18" t="s">
        <v>168</v>
      </c>
      <c r="BM455" s="238" t="s">
        <v>1789</v>
      </c>
    </row>
    <row r="456" s="2" customFormat="1">
      <c r="A456" s="39"/>
      <c r="B456" s="40"/>
      <c r="C456" s="41"/>
      <c r="D456" s="240" t="s">
        <v>170</v>
      </c>
      <c r="E456" s="41"/>
      <c r="F456" s="241" t="s">
        <v>583</v>
      </c>
      <c r="G456" s="41"/>
      <c r="H456" s="41"/>
      <c r="I456" s="242"/>
      <c r="J456" s="41"/>
      <c r="K456" s="41"/>
      <c r="L456" s="45"/>
      <c r="M456" s="243"/>
      <c r="N456" s="24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170</v>
      </c>
      <c r="AU456" s="18" t="s">
        <v>91</v>
      </c>
    </row>
    <row r="457" s="2" customFormat="1">
      <c r="A457" s="39"/>
      <c r="B457" s="40"/>
      <c r="C457" s="41"/>
      <c r="D457" s="240" t="s">
        <v>179</v>
      </c>
      <c r="E457" s="41"/>
      <c r="F457" s="247" t="s">
        <v>586</v>
      </c>
      <c r="G457" s="41"/>
      <c r="H457" s="41"/>
      <c r="I457" s="242"/>
      <c r="J457" s="41"/>
      <c r="K457" s="41"/>
      <c r="L457" s="45"/>
      <c r="M457" s="243"/>
      <c r="N457" s="244"/>
      <c r="O457" s="92"/>
      <c r="P457" s="92"/>
      <c r="Q457" s="92"/>
      <c r="R457" s="92"/>
      <c r="S457" s="92"/>
      <c r="T457" s="93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179</v>
      </c>
      <c r="AU457" s="18" t="s">
        <v>91</v>
      </c>
    </row>
    <row r="458" s="2" customFormat="1" ht="16.5" customHeight="1">
      <c r="A458" s="39"/>
      <c r="B458" s="40"/>
      <c r="C458" s="227" t="s">
        <v>597</v>
      </c>
      <c r="D458" s="227" t="s">
        <v>164</v>
      </c>
      <c r="E458" s="228" t="s">
        <v>1790</v>
      </c>
      <c r="F458" s="229" t="s">
        <v>1791</v>
      </c>
      <c r="G458" s="230" t="s">
        <v>213</v>
      </c>
      <c r="H458" s="231">
        <v>36</v>
      </c>
      <c r="I458" s="232"/>
      <c r="J458" s="233">
        <f>ROUND(I458*H458,2)</f>
        <v>0</v>
      </c>
      <c r="K458" s="229" t="s">
        <v>174</v>
      </c>
      <c r="L458" s="45"/>
      <c r="M458" s="234" t="s">
        <v>1</v>
      </c>
      <c r="N458" s="235" t="s">
        <v>47</v>
      </c>
      <c r="O458" s="92"/>
      <c r="P458" s="236">
        <f>O458*H458</f>
        <v>0</v>
      </c>
      <c r="Q458" s="236">
        <v>6.9999999999999994E-05</v>
      </c>
      <c r="R458" s="236">
        <f>Q458*H458</f>
        <v>0.0025199999999999997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168</v>
      </c>
      <c r="AT458" s="238" t="s">
        <v>164</v>
      </c>
      <c r="AU458" s="238" t="s">
        <v>91</v>
      </c>
      <c r="AY458" s="18" t="s">
        <v>162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89</v>
      </c>
      <c r="BK458" s="239">
        <f>ROUND(I458*H458,2)</f>
        <v>0</v>
      </c>
      <c r="BL458" s="18" t="s">
        <v>168</v>
      </c>
      <c r="BM458" s="238" t="s">
        <v>1792</v>
      </c>
    </row>
    <row r="459" s="2" customFormat="1">
      <c r="A459" s="39"/>
      <c r="B459" s="40"/>
      <c r="C459" s="41"/>
      <c r="D459" s="240" t="s">
        <v>170</v>
      </c>
      <c r="E459" s="41"/>
      <c r="F459" s="241" t="s">
        <v>1793</v>
      </c>
      <c r="G459" s="41"/>
      <c r="H459" s="41"/>
      <c r="I459" s="242"/>
      <c r="J459" s="41"/>
      <c r="K459" s="41"/>
      <c r="L459" s="45"/>
      <c r="M459" s="243"/>
      <c r="N459" s="244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170</v>
      </c>
      <c r="AU459" s="18" t="s">
        <v>91</v>
      </c>
    </row>
    <row r="460" s="2" customFormat="1">
      <c r="A460" s="39"/>
      <c r="B460" s="40"/>
      <c r="C460" s="41"/>
      <c r="D460" s="245" t="s">
        <v>177</v>
      </c>
      <c r="E460" s="41"/>
      <c r="F460" s="246" t="s">
        <v>1794</v>
      </c>
      <c r="G460" s="41"/>
      <c r="H460" s="41"/>
      <c r="I460" s="242"/>
      <c r="J460" s="41"/>
      <c r="K460" s="41"/>
      <c r="L460" s="45"/>
      <c r="M460" s="243"/>
      <c r="N460" s="244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177</v>
      </c>
      <c r="AU460" s="18" t="s">
        <v>91</v>
      </c>
    </row>
    <row r="461" s="13" customFormat="1">
      <c r="A461" s="13"/>
      <c r="B461" s="248"/>
      <c r="C461" s="249"/>
      <c r="D461" s="240" t="s">
        <v>181</v>
      </c>
      <c r="E461" s="250" t="s">
        <v>1</v>
      </c>
      <c r="F461" s="251" t="s">
        <v>1795</v>
      </c>
      <c r="G461" s="249"/>
      <c r="H461" s="250" t="s">
        <v>1</v>
      </c>
      <c r="I461" s="252"/>
      <c r="J461" s="249"/>
      <c r="K461" s="249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181</v>
      </c>
      <c r="AU461" s="257" t="s">
        <v>91</v>
      </c>
      <c r="AV461" s="13" t="s">
        <v>89</v>
      </c>
      <c r="AW461" s="13" t="s">
        <v>38</v>
      </c>
      <c r="AX461" s="13" t="s">
        <v>82</v>
      </c>
      <c r="AY461" s="257" t="s">
        <v>162</v>
      </c>
    </row>
    <row r="462" s="14" customFormat="1">
      <c r="A462" s="14"/>
      <c r="B462" s="258"/>
      <c r="C462" s="259"/>
      <c r="D462" s="240" t="s">
        <v>181</v>
      </c>
      <c r="E462" s="260" t="s">
        <v>1</v>
      </c>
      <c r="F462" s="261" t="s">
        <v>1796</v>
      </c>
      <c r="G462" s="259"/>
      <c r="H462" s="262">
        <v>32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181</v>
      </c>
      <c r="AU462" s="268" t="s">
        <v>91</v>
      </c>
      <c r="AV462" s="14" t="s">
        <v>91</v>
      </c>
      <c r="AW462" s="14" t="s">
        <v>38</v>
      </c>
      <c r="AX462" s="14" t="s">
        <v>82</v>
      </c>
      <c r="AY462" s="268" t="s">
        <v>162</v>
      </c>
    </row>
    <row r="463" s="14" customFormat="1">
      <c r="A463" s="14"/>
      <c r="B463" s="258"/>
      <c r="C463" s="259"/>
      <c r="D463" s="240" t="s">
        <v>181</v>
      </c>
      <c r="E463" s="260" t="s">
        <v>1</v>
      </c>
      <c r="F463" s="261" t="s">
        <v>1797</v>
      </c>
      <c r="G463" s="259"/>
      <c r="H463" s="262">
        <v>4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181</v>
      </c>
      <c r="AU463" s="268" t="s">
        <v>91</v>
      </c>
      <c r="AV463" s="14" t="s">
        <v>91</v>
      </c>
      <c r="AW463" s="14" t="s">
        <v>38</v>
      </c>
      <c r="AX463" s="14" t="s">
        <v>82</v>
      </c>
      <c r="AY463" s="268" t="s">
        <v>162</v>
      </c>
    </row>
    <row r="464" s="15" customFormat="1">
      <c r="A464" s="15"/>
      <c r="B464" s="269"/>
      <c r="C464" s="270"/>
      <c r="D464" s="240" t="s">
        <v>181</v>
      </c>
      <c r="E464" s="271" t="s">
        <v>1</v>
      </c>
      <c r="F464" s="272" t="s">
        <v>186</v>
      </c>
      <c r="G464" s="270"/>
      <c r="H464" s="273">
        <v>36</v>
      </c>
      <c r="I464" s="274"/>
      <c r="J464" s="270"/>
      <c r="K464" s="270"/>
      <c r="L464" s="275"/>
      <c r="M464" s="276"/>
      <c r="N464" s="277"/>
      <c r="O464" s="277"/>
      <c r="P464" s="277"/>
      <c r="Q464" s="277"/>
      <c r="R464" s="277"/>
      <c r="S464" s="277"/>
      <c r="T464" s="278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79" t="s">
        <v>181</v>
      </c>
      <c r="AU464" s="279" t="s">
        <v>91</v>
      </c>
      <c r="AV464" s="15" t="s">
        <v>168</v>
      </c>
      <c r="AW464" s="15" t="s">
        <v>38</v>
      </c>
      <c r="AX464" s="15" t="s">
        <v>89</v>
      </c>
      <c r="AY464" s="279" t="s">
        <v>162</v>
      </c>
    </row>
    <row r="465" s="2" customFormat="1" ht="16.5" customHeight="1">
      <c r="A465" s="39"/>
      <c r="B465" s="40"/>
      <c r="C465" s="227" t="s">
        <v>606</v>
      </c>
      <c r="D465" s="227" t="s">
        <v>164</v>
      </c>
      <c r="E465" s="228" t="s">
        <v>1798</v>
      </c>
      <c r="F465" s="229" t="s">
        <v>1799</v>
      </c>
      <c r="G465" s="230" t="s">
        <v>173</v>
      </c>
      <c r="H465" s="231">
        <v>0.40000000000000002</v>
      </c>
      <c r="I465" s="232"/>
      <c r="J465" s="233">
        <f>ROUND(I465*H465,2)</f>
        <v>0</v>
      </c>
      <c r="K465" s="229" t="s">
        <v>174</v>
      </c>
      <c r="L465" s="45"/>
      <c r="M465" s="234" t="s">
        <v>1</v>
      </c>
      <c r="N465" s="235" t="s">
        <v>47</v>
      </c>
      <c r="O465" s="92"/>
      <c r="P465" s="236">
        <f>O465*H465</f>
        <v>0</v>
      </c>
      <c r="Q465" s="236">
        <v>0</v>
      </c>
      <c r="R465" s="236">
        <f>Q465*H465</f>
        <v>0</v>
      </c>
      <c r="S465" s="236">
        <v>2.2000000000000002</v>
      </c>
      <c r="T465" s="237">
        <f>S465*H465</f>
        <v>0.88000000000000012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8" t="s">
        <v>168</v>
      </c>
      <c r="AT465" s="238" t="s">
        <v>164</v>
      </c>
      <c r="AU465" s="238" t="s">
        <v>91</v>
      </c>
      <c r="AY465" s="18" t="s">
        <v>162</v>
      </c>
      <c r="BE465" s="239">
        <f>IF(N465="základní",J465,0)</f>
        <v>0</v>
      </c>
      <c r="BF465" s="239">
        <f>IF(N465="snížená",J465,0)</f>
        <v>0</v>
      </c>
      <c r="BG465" s="239">
        <f>IF(N465="zákl. přenesená",J465,0)</f>
        <v>0</v>
      </c>
      <c r="BH465" s="239">
        <f>IF(N465="sníž. přenesená",J465,0)</f>
        <v>0</v>
      </c>
      <c r="BI465" s="239">
        <f>IF(N465="nulová",J465,0)</f>
        <v>0</v>
      </c>
      <c r="BJ465" s="18" t="s">
        <v>89</v>
      </c>
      <c r="BK465" s="239">
        <f>ROUND(I465*H465,2)</f>
        <v>0</v>
      </c>
      <c r="BL465" s="18" t="s">
        <v>168</v>
      </c>
      <c r="BM465" s="238" t="s">
        <v>1800</v>
      </c>
    </row>
    <row r="466" s="2" customFormat="1">
      <c r="A466" s="39"/>
      <c r="B466" s="40"/>
      <c r="C466" s="41"/>
      <c r="D466" s="240" t="s">
        <v>170</v>
      </c>
      <c r="E466" s="41"/>
      <c r="F466" s="241" t="s">
        <v>1801</v>
      </c>
      <c r="G466" s="41"/>
      <c r="H466" s="41"/>
      <c r="I466" s="242"/>
      <c r="J466" s="41"/>
      <c r="K466" s="41"/>
      <c r="L466" s="45"/>
      <c r="M466" s="243"/>
      <c r="N466" s="244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170</v>
      </c>
      <c r="AU466" s="18" t="s">
        <v>91</v>
      </c>
    </row>
    <row r="467" s="2" customFormat="1">
      <c r="A467" s="39"/>
      <c r="B467" s="40"/>
      <c r="C467" s="41"/>
      <c r="D467" s="245" t="s">
        <v>177</v>
      </c>
      <c r="E467" s="41"/>
      <c r="F467" s="246" t="s">
        <v>1802</v>
      </c>
      <c r="G467" s="41"/>
      <c r="H467" s="41"/>
      <c r="I467" s="242"/>
      <c r="J467" s="41"/>
      <c r="K467" s="41"/>
      <c r="L467" s="45"/>
      <c r="M467" s="243"/>
      <c r="N467" s="244"/>
      <c r="O467" s="92"/>
      <c r="P467" s="92"/>
      <c r="Q467" s="92"/>
      <c r="R467" s="92"/>
      <c r="S467" s="92"/>
      <c r="T467" s="93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177</v>
      </c>
      <c r="AU467" s="18" t="s">
        <v>91</v>
      </c>
    </row>
    <row r="468" s="13" customFormat="1">
      <c r="A468" s="13"/>
      <c r="B468" s="248"/>
      <c r="C468" s="249"/>
      <c r="D468" s="240" t="s">
        <v>181</v>
      </c>
      <c r="E468" s="250" t="s">
        <v>1</v>
      </c>
      <c r="F468" s="251" t="s">
        <v>1803</v>
      </c>
      <c r="G468" s="249"/>
      <c r="H468" s="250" t="s">
        <v>1</v>
      </c>
      <c r="I468" s="252"/>
      <c r="J468" s="249"/>
      <c r="K468" s="249"/>
      <c r="L468" s="253"/>
      <c r="M468" s="254"/>
      <c r="N468" s="255"/>
      <c r="O468" s="255"/>
      <c r="P468" s="255"/>
      <c r="Q468" s="255"/>
      <c r="R468" s="255"/>
      <c r="S468" s="255"/>
      <c r="T468" s="25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7" t="s">
        <v>181</v>
      </c>
      <c r="AU468" s="257" t="s">
        <v>91</v>
      </c>
      <c r="AV468" s="13" t="s">
        <v>89</v>
      </c>
      <c r="AW468" s="13" t="s">
        <v>38</v>
      </c>
      <c r="AX468" s="13" t="s">
        <v>82</v>
      </c>
      <c r="AY468" s="257" t="s">
        <v>162</v>
      </c>
    </row>
    <row r="469" s="14" customFormat="1">
      <c r="A469" s="14"/>
      <c r="B469" s="258"/>
      <c r="C469" s="259"/>
      <c r="D469" s="240" t="s">
        <v>181</v>
      </c>
      <c r="E469" s="260" t="s">
        <v>1</v>
      </c>
      <c r="F469" s="261" t="s">
        <v>1804</v>
      </c>
      <c r="G469" s="259"/>
      <c r="H469" s="262">
        <v>0.40000000000000002</v>
      </c>
      <c r="I469" s="263"/>
      <c r="J469" s="259"/>
      <c r="K469" s="259"/>
      <c r="L469" s="264"/>
      <c r="M469" s="265"/>
      <c r="N469" s="266"/>
      <c r="O469" s="266"/>
      <c r="P469" s="266"/>
      <c r="Q469" s="266"/>
      <c r="R469" s="266"/>
      <c r="S469" s="266"/>
      <c r="T469" s="267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8" t="s">
        <v>181</v>
      </c>
      <c r="AU469" s="268" t="s">
        <v>91</v>
      </c>
      <c r="AV469" s="14" t="s">
        <v>91</v>
      </c>
      <c r="AW469" s="14" t="s">
        <v>38</v>
      </c>
      <c r="AX469" s="14" t="s">
        <v>89</v>
      </c>
      <c r="AY469" s="268" t="s">
        <v>162</v>
      </c>
    </row>
    <row r="470" s="2" customFormat="1" ht="16.5" customHeight="1">
      <c r="A470" s="39"/>
      <c r="B470" s="40"/>
      <c r="C470" s="227" t="s">
        <v>617</v>
      </c>
      <c r="D470" s="227" t="s">
        <v>164</v>
      </c>
      <c r="E470" s="228" t="s">
        <v>1805</v>
      </c>
      <c r="F470" s="229" t="s">
        <v>1806</v>
      </c>
      <c r="G470" s="230" t="s">
        <v>173</v>
      </c>
      <c r="H470" s="231">
        <v>4.3200000000000003</v>
      </c>
      <c r="I470" s="232"/>
      <c r="J470" s="233">
        <f>ROUND(I470*H470,2)</f>
        <v>0</v>
      </c>
      <c r="K470" s="229" t="s">
        <v>174</v>
      </c>
      <c r="L470" s="45"/>
      <c r="M470" s="234" t="s">
        <v>1</v>
      </c>
      <c r="N470" s="235" t="s">
        <v>47</v>
      </c>
      <c r="O470" s="92"/>
      <c r="P470" s="236">
        <f>O470*H470</f>
        <v>0</v>
      </c>
      <c r="Q470" s="236">
        <v>0</v>
      </c>
      <c r="R470" s="236">
        <f>Q470*H470</f>
        <v>0</v>
      </c>
      <c r="S470" s="236">
        <v>2.2000000000000002</v>
      </c>
      <c r="T470" s="237">
        <f>S470*H470</f>
        <v>9.5040000000000013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8" t="s">
        <v>168</v>
      </c>
      <c r="AT470" s="238" t="s">
        <v>164</v>
      </c>
      <c r="AU470" s="238" t="s">
        <v>91</v>
      </c>
      <c r="AY470" s="18" t="s">
        <v>162</v>
      </c>
      <c r="BE470" s="239">
        <f>IF(N470="základní",J470,0)</f>
        <v>0</v>
      </c>
      <c r="BF470" s="239">
        <f>IF(N470="snížená",J470,0)</f>
        <v>0</v>
      </c>
      <c r="BG470" s="239">
        <f>IF(N470="zákl. přenesená",J470,0)</f>
        <v>0</v>
      </c>
      <c r="BH470" s="239">
        <f>IF(N470="sníž. přenesená",J470,0)</f>
        <v>0</v>
      </c>
      <c r="BI470" s="239">
        <f>IF(N470="nulová",J470,0)</f>
        <v>0</v>
      </c>
      <c r="BJ470" s="18" t="s">
        <v>89</v>
      </c>
      <c r="BK470" s="239">
        <f>ROUND(I470*H470,2)</f>
        <v>0</v>
      </c>
      <c r="BL470" s="18" t="s">
        <v>168</v>
      </c>
      <c r="BM470" s="238" t="s">
        <v>1807</v>
      </c>
    </row>
    <row r="471" s="2" customFormat="1">
      <c r="A471" s="39"/>
      <c r="B471" s="40"/>
      <c r="C471" s="41"/>
      <c r="D471" s="240" t="s">
        <v>170</v>
      </c>
      <c r="E471" s="41"/>
      <c r="F471" s="241" t="s">
        <v>1808</v>
      </c>
      <c r="G471" s="41"/>
      <c r="H471" s="41"/>
      <c r="I471" s="242"/>
      <c r="J471" s="41"/>
      <c r="K471" s="41"/>
      <c r="L471" s="45"/>
      <c r="M471" s="243"/>
      <c r="N471" s="244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170</v>
      </c>
      <c r="AU471" s="18" t="s">
        <v>91</v>
      </c>
    </row>
    <row r="472" s="2" customFormat="1">
      <c r="A472" s="39"/>
      <c r="B472" s="40"/>
      <c r="C472" s="41"/>
      <c r="D472" s="245" t="s">
        <v>177</v>
      </c>
      <c r="E472" s="41"/>
      <c r="F472" s="246" t="s">
        <v>1809</v>
      </c>
      <c r="G472" s="41"/>
      <c r="H472" s="41"/>
      <c r="I472" s="242"/>
      <c r="J472" s="41"/>
      <c r="K472" s="41"/>
      <c r="L472" s="45"/>
      <c r="M472" s="243"/>
      <c r="N472" s="244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177</v>
      </c>
      <c r="AU472" s="18" t="s">
        <v>91</v>
      </c>
    </row>
    <row r="473" s="13" customFormat="1">
      <c r="A473" s="13"/>
      <c r="B473" s="248"/>
      <c r="C473" s="249"/>
      <c r="D473" s="240" t="s">
        <v>181</v>
      </c>
      <c r="E473" s="250" t="s">
        <v>1</v>
      </c>
      <c r="F473" s="251" t="s">
        <v>1810</v>
      </c>
      <c r="G473" s="249"/>
      <c r="H473" s="250" t="s">
        <v>1</v>
      </c>
      <c r="I473" s="252"/>
      <c r="J473" s="249"/>
      <c r="K473" s="249"/>
      <c r="L473" s="253"/>
      <c r="M473" s="254"/>
      <c r="N473" s="255"/>
      <c r="O473" s="255"/>
      <c r="P473" s="255"/>
      <c r="Q473" s="255"/>
      <c r="R473" s="255"/>
      <c r="S473" s="255"/>
      <c r="T473" s="25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7" t="s">
        <v>181</v>
      </c>
      <c r="AU473" s="257" t="s">
        <v>91</v>
      </c>
      <c r="AV473" s="13" t="s">
        <v>89</v>
      </c>
      <c r="AW473" s="13" t="s">
        <v>38</v>
      </c>
      <c r="AX473" s="13" t="s">
        <v>82</v>
      </c>
      <c r="AY473" s="257" t="s">
        <v>162</v>
      </c>
    </row>
    <row r="474" s="14" customFormat="1">
      <c r="A474" s="14"/>
      <c r="B474" s="258"/>
      <c r="C474" s="259"/>
      <c r="D474" s="240" t="s">
        <v>181</v>
      </c>
      <c r="E474" s="260" t="s">
        <v>1</v>
      </c>
      <c r="F474" s="261" t="s">
        <v>1811</v>
      </c>
      <c r="G474" s="259"/>
      <c r="H474" s="262">
        <v>4.3200000000000003</v>
      </c>
      <c r="I474" s="263"/>
      <c r="J474" s="259"/>
      <c r="K474" s="259"/>
      <c r="L474" s="264"/>
      <c r="M474" s="265"/>
      <c r="N474" s="266"/>
      <c r="O474" s="266"/>
      <c r="P474" s="266"/>
      <c r="Q474" s="266"/>
      <c r="R474" s="266"/>
      <c r="S474" s="266"/>
      <c r="T474" s="267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8" t="s">
        <v>181</v>
      </c>
      <c r="AU474" s="268" t="s">
        <v>91</v>
      </c>
      <c r="AV474" s="14" t="s">
        <v>91</v>
      </c>
      <c r="AW474" s="14" t="s">
        <v>38</v>
      </c>
      <c r="AX474" s="14" t="s">
        <v>89</v>
      </c>
      <c r="AY474" s="268" t="s">
        <v>162</v>
      </c>
    </row>
    <row r="475" s="12" customFormat="1" ht="22.8" customHeight="1">
      <c r="A475" s="12"/>
      <c r="B475" s="211"/>
      <c r="C475" s="212"/>
      <c r="D475" s="213" t="s">
        <v>81</v>
      </c>
      <c r="E475" s="225" t="s">
        <v>604</v>
      </c>
      <c r="F475" s="225" t="s">
        <v>605</v>
      </c>
      <c r="G475" s="212"/>
      <c r="H475" s="212"/>
      <c r="I475" s="215"/>
      <c r="J475" s="226">
        <f>BK475</f>
        <v>0</v>
      </c>
      <c r="K475" s="212"/>
      <c r="L475" s="217"/>
      <c r="M475" s="218"/>
      <c r="N475" s="219"/>
      <c r="O475" s="219"/>
      <c r="P475" s="220">
        <f>SUM(P476:P488)</f>
        <v>0</v>
      </c>
      <c r="Q475" s="219"/>
      <c r="R475" s="220">
        <f>SUM(R476:R488)</f>
        <v>0</v>
      </c>
      <c r="S475" s="219"/>
      <c r="T475" s="221">
        <f>SUM(T476:T488)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22" t="s">
        <v>89</v>
      </c>
      <c r="AT475" s="223" t="s">
        <v>81</v>
      </c>
      <c r="AU475" s="223" t="s">
        <v>89</v>
      </c>
      <c r="AY475" s="222" t="s">
        <v>162</v>
      </c>
      <c r="BK475" s="224">
        <f>SUM(BK476:BK488)</f>
        <v>0</v>
      </c>
    </row>
    <row r="476" s="2" customFormat="1" ht="21.75" customHeight="1">
      <c r="A476" s="39"/>
      <c r="B476" s="40"/>
      <c r="C476" s="227" t="s">
        <v>627</v>
      </c>
      <c r="D476" s="227" t="s">
        <v>164</v>
      </c>
      <c r="E476" s="228" t="s">
        <v>1812</v>
      </c>
      <c r="F476" s="229" t="s">
        <v>1813</v>
      </c>
      <c r="G476" s="230" t="s">
        <v>240</v>
      </c>
      <c r="H476" s="231">
        <v>10.499000000000001</v>
      </c>
      <c r="I476" s="232"/>
      <c r="J476" s="233">
        <f>ROUND(I476*H476,2)</f>
        <v>0</v>
      </c>
      <c r="K476" s="229" t="s">
        <v>1</v>
      </c>
      <c r="L476" s="45"/>
      <c r="M476" s="234" t="s">
        <v>1</v>
      </c>
      <c r="N476" s="235" t="s">
        <v>47</v>
      </c>
      <c r="O476" s="92"/>
      <c r="P476" s="236">
        <f>O476*H476</f>
        <v>0</v>
      </c>
      <c r="Q476" s="236">
        <v>0</v>
      </c>
      <c r="R476" s="236">
        <f>Q476*H476</f>
        <v>0</v>
      </c>
      <c r="S476" s="236">
        <v>0</v>
      </c>
      <c r="T476" s="237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8" t="s">
        <v>168</v>
      </c>
      <c r="AT476" s="238" t="s">
        <v>164</v>
      </c>
      <c r="AU476" s="238" t="s">
        <v>91</v>
      </c>
      <c r="AY476" s="18" t="s">
        <v>162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8" t="s">
        <v>89</v>
      </c>
      <c r="BK476" s="239">
        <f>ROUND(I476*H476,2)</f>
        <v>0</v>
      </c>
      <c r="BL476" s="18" t="s">
        <v>168</v>
      </c>
      <c r="BM476" s="238" t="s">
        <v>1814</v>
      </c>
    </row>
    <row r="477" s="2" customFormat="1">
      <c r="A477" s="39"/>
      <c r="B477" s="40"/>
      <c r="C477" s="41"/>
      <c r="D477" s="240" t="s">
        <v>170</v>
      </c>
      <c r="E477" s="41"/>
      <c r="F477" s="241" t="s">
        <v>1813</v>
      </c>
      <c r="G477" s="41"/>
      <c r="H477" s="41"/>
      <c r="I477" s="242"/>
      <c r="J477" s="41"/>
      <c r="K477" s="41"/>
      <c r="L477" s="45"/>
      <c r="M477" s="243"/>
      <c r="N477" s="244"/>
      <c r="O477" s="92"/>
      <c r="P477" s="92"/>
      <c r="Q477" s="92"/>
      <c r="R477" s="92"/>
      <c r="S477" s="92"/>
      <c r="T477" s="93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170</v>
      </c>
      <c r="AU477" s="18" t="s">
        <v>91</v>
      </c>
    </row>
    <row r="478" s="2" customFormat="1">
      <c r="A478" s="39"/>
      <c r="B478" s="40"/>
      <c r="C478" s="41"/>
      <c r="D478" s="240" t="s">
        <v>179</v>
      </c>
      <c r="E478" s="41"/>
      <c r="F478" s="247" t="s">
        <v>1227</v>
      </c>
      <c r="G478" s="41"/>
      <c r="H478" s="41"/>
      <c r="I478" s="242"/>
      <c r="J478" s="41"/>
      <c r="K478" s="41"/>
      <c r="L478" s="45"/>
      <c r="M478" s="243"/>
      <c r="N478" s="244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179</v>
      </c>
      <c r="AU478" s="18" t="s">
        <v>91</v>
      </c>
    </row>
    <row r="479" s="2" customFormat="1" ht="16.5" customHeight="1">
      <c r="A479" s="39"/>
      <c r="B479" s="40"/>
      <c r="C479" s="227" t="s">
        <v>635</v>
      </c>
      <c r="D479" s="227" t="s">
        <v>164</v>
      </c>
      <c r="E479" s="228" t="s">
        <v>607</v>
      </c>
      <c r="F479" s="229" t="s">
        <v>608</v>
      </c>
      <c r="G479" s="230" t="s">
        <v>240</v>
      </c>
      <c r="H479" s="231">
        <v>522.50599999999997</v>
      </c>
      <c r="I479" s="232"/>
      <c r="J479" s="233">
        <f>ROUND(I479*H479,2)</f>
        <v>0</v>
      </c>
      <c r="K479" s="229" t="s">
        <v>174</v>
      </c>
      <c r="L479" s="45"/>
      <c r="M479" s="234" t="s">
        <v>1</v>
      </c>
      <c r="N479" s="235" t="s">
        <v>47</v>
      </c>
      <c r="O479" s="92"/>
      <c r="P479" s="236">
        <f>O479*H479</f>
        <v>0</v>
      </c>
      <c r="Q479" s="236">
        <v>0</v>
      </c>
      <c r="R479" s="236">
        <f>Q479*H479</f>
        <v>0</v>
      </c>
      <c r="S479" s="236">
        <v>0</v>
      </c>
      <c r="T479" s="237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8" t="s">
        <v>168</v>
      </c>
      <c r="AT479" s="238" t="s">
        <v>164</v>
      </c>
      <c r="AU479" s="238" t="s">
        <v>91</v>
      </c>
      <c r="AY479" s="18" t="s">
        <v>162</v>
      </c>
      <c r="BE479" s="239">
        <f>IF(N479="základní",J479,0)</f>
        <v>0</v>
      </c>
      <c r="BF479" s="239">
        <f>IF(N479="snížená",J479,0)</f>
        <v>0</v>
      </c>
      <c r="BG479" s="239">
        <f>IF(N479="zákl. přenesená",J479,0)</f>
        <v>0</v>
      </c>
      <c r="BH479" s="239">
        <f>IF(N479="sníž. přenesená",J479,0)</f>
        <v>0</v>
      </c>
      <c r="BI479" s="239">
        <f>IF(N479="nulová",J479,0)</f>
        <v>0</v>
      </c>
      <c r="BJ479" s="18" t="s">
        <v>89</v>
      </c>
      <c r="BK479" s="239">
        <f>ROUND(I479*H479,2)</f>
        <v>0</v>
      </c>
      <c r="BL479" s="18" t="s">
        <v>168</v>
      </c>
      <c r="BM479" s="238" t="s">
        <v>1815</v>
      </c>
    </row>
    <row r="480" s="2" customFormat="1">
      <c r="A480" s="39"/>
      <c r="B480" s="40"/>
      <c r="C480" s="41"/>
      <c r="D480" s="240" t="s">
        <v>170</v>
      </c>
      <c r="E480" s="41"/>
      <c r="F480" s="241" t="s">
        <v>610</v>
      </c>
      <c r="G480" s="41"/>
      <c r="H480" s="41"/>
      <c r="I480" s="242"/>
      <c r="J480" s="41"/>
      <c r="K480" s="41"/>
      <c r="L480" s="45"/>
      <c r="M480" s="243"/>
      <c r="N480" s="244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170</v>
      </c>
      <c r="AU480" s="18" t="s">
        <v>91</v>
      </c>
    </row>
    <row r="481" s="2" customFormat="1">
      <c r="A481" s="39"/>
      <c r="B481" s="40"/>
      <c r="C481" s="41"/>
      <c r="D481" s="245" t="s">
        <v>177</v>
      </c>
      <c r="E481" s="41"/>
      <c r="F481" s="246" t="s">
        <v>611</v>
      </c>
      <c r="G481" s="41"/>
      <c r="H481" s="41"/>
      <c r="I481" s="242"/>
      <c r="J481" s="41"/>
      <c r="K481" s="41"/>
      <c r="L481" s="45"/>
      <c r="M481" s="243"/>
      <c r="N481" s="244"/>
      <c r="O481" s="92"/>
      <c r="P481" s="92"/>
      <c r="Q481" s="92"/>
      <c r="R481" s="92"/>
      <c r="S481" s="92"/>
      <c r="T481" s="93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T481" s="18" t="s">
        <v>177</v>
      </c>
      <c r="AU481" s="18" t="s">
        <v>91</v>
      </c>
    </row>
    <row r="482" s="2" customFormat="1">
      <c r="A482" s="39"/>
      <c r="B482" s="40"/>
      <c r="C482" s="41"/>
      <c r="D482" s="240" t="s">
        <v>179</v>
      </c>
      <c r="E482" s="41"/>
      <c r="F482" s="247" t="s">
        <v>612</v>
      </c>
      <c r="G482" s="41"/>
      <c r="H482" s="41"/>
      <c r="I482" s="242"/>
      <c r="J482" s="41"/>
      <c r="K482" s="41"/>
      <c r="L482" s="45"/>
      <c r="M482" s="243"/>
      <c r="N482" s="244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179</v>
      </c>
      <c r="AU482" s="18" t="s">
        <v>91</v>
      </c>
    </row>
    <row r="483" s="13" customFormat="1">
      <c r="A483" s="13"/>
      <c r="B483" s="248"/>
      <c r="C483" s="249"/>
      <c r="D483" s="240" t="s">
        <v>181</v>
      </c>
      <c r="E483" s="250" t="s">
        <v>1</v>
      </c>
      <c r="F483" s="251" t="s">
        <v>1519</v>
      </c>
      <c r="G483" s="249"/>
      <c r="H483" s="250" t="s">
        <v>1</v>
      </c>
      <c r="I483" s="252"/>
      <c r="J483" s="249"/>
      <c r="K483" s="249"/>
      <c r="L483" s="253"/>
      <c r="M483" s="254"/>
      <c r="N483" s="255"/>
      <c r="O483" s="255"/>
      <c r="P483" s="255"/>
      <c r="Q483" s="255"/>
      <c r="R483" s="255"/>
      <c r="S483" s="255"/>
      <c r="T483" s="25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7" t="s">
        <v>181</v>
      </c>
      <c r="AU483" s="257" t="s">
        <v>91</v>
      </c>
      <c r="AV483" s="13" t="s">
        <v>89</v>
      </c>
      <c r="AW483" s="13" t="s">
        <v>38</v>
      </c>
      <c r="AX483" s="13" t="s">
        <v>82</v>
      </c>
      <c r="AY483" s="257" t="s">
        <v>162</v>
      </c>
    </row>
    <row r="484" s="13" customFormat="1">
      <c r="A484" s="13"/>
      <c r="B484" s="248"/>
      <c r="C484" s="249"/>
      <c r="D484" s="240" t="s">
        <v>181</v>
      </c>
      <c r="E484" s="250" t="s">
        <v>1</v>
      </c>
      <c r="F484" s="251" t="s">
        <v>1400</v>
      </c>
      <c r="G484" s="249"/>
      <c r="H484" s="250" t="s">
        <v>1</v>
      </c>
      <c r="I484" s="252"/>
      <c r="J484" s="249"/>
      <c r="K484" s="249"/>
      <c r="L484" s="253"/>
      <c r="M484" s="254"/>
      <c r="N484" s="255"/>
      <c r="O484" s="255"/>
      <c r="P484" s="255"/>
      <c r="Q484" s="255"/>
      <c r="R484" s="255"/>
      <c r="S484" s="255"/>
      <c r="T484" s="25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7" t="s">
        <v>181</v>
      </c>
      <c r="AU484" s="257" t="s">
        <v>91</v>
      </c>
      <c r="AV484" s="13" t="s">
        <v>89</v>
      </c>
      <c r="AW484" s="13" t="s">
        <v>38</v>
      </c>
      <c r="AX484" s="13" t="s">
        <v>82</v>
      </c>
      <c r="AY484" s="257" t="s">
        <v>162</v>
      </c>
    </row>
    <row r="485" s="14" customFormat="1">
      <c r="A485" s="14"/>
      <c r="B485" s="258"/>
      <c r="C485" s="259"/>
      <c r="D485" s="240" t="s">
        <v>181</v>
      </c>
      <c r="E485" s="260" t="s">
        <v>1</v>
      </c>
      <c r="F485" s="261" t="s">
        <v>1816</v>
      </c>
      <c r="G485" s="259"/>
      <c r="H485" s="262">
        <v>170.20599999999999</v>
      </c>
      <c r="I485" s="263"/>
      <c r="J485" s="259"/>
      <c r="K485" s="259"/>
      <c r="L485" s="264"/>
      <c r="M485" s="265"/>
      <c r="N485" s="266"/>
      <c r="O485" s="266"/>
      <c r="P485" s="266"/>
      <c r="Q485" s="266"/>
      <c r="R485" s="266"/>
      <c r="S485" s="266"/>
      <c r="T485" s="26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8" t="s">
        <v>181</v>
      </c>
      <c r="AU485" s="268" t="s">
        <v>91</v>
      </c>
      <c r="AV485" s="14" t="s">
        <v>91</v>
      </c>
      <c r="AW485" s="14" t="s">
        <v>38</v>
      </c>
      <c r="AX485" s="14" t="s">
        <v>82</v>
      </c>
      <c r="AY485" s="268" t="s">
        <v>162</v>
      </c>
    </row>
    <row r="486" s="13" customFormat="1">
      <c r="A486" s="13"/>
      <c r="B486" s="248"/>
      <c r="C486" s="249"/>
      <c r="D486" s="240" t="s">
        <v>181</v>
      </c>
      <c r="E486" s="250" t="s">
        <v>1</v>
      </c>
      <c r="F486" s="251" t="s">
        <v>1405</v>
      </c>
      <c r="G486" s="249"/>
      <c r="H486" s="250" t="s">
        <v>1</v>
      </c>
      <c r="I486" s="252"/>
      <c r="J486" s="249"/>
      <c r="K486" s="249"/>
      <c r="L486" s="253"/>
      <c r="M486" s="254"/>
      <c r="N486" s="255"/>
      <c r="O486" s="255"/>
      <c r="P486" s="255"/>
      <c r="Q486" s="255"/>
      <c r="R486" s="255"/>
      <c r="S486" s="255"/>
      <c r="T486" s="25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7" t="s">
        <v>181</v>
      </c>
      <c r="AU486" s="257" t="s">
        <v>91</v>
      </c>
      <c r="AV486" s="13" t="s">
        <v>89</v>
      </c>
      <c r="AW486" s="13" t="s">
        <v>38</v>
      </c>
      <c r="AX486" s="13" t="s">
        <v>82</v>
      </c>
      <c r="AY486" s="257" t="s">
        <v>162</v>
      </c>
    </row>
    <row r="487" s="14" customFormat="1">
      <c r="A487" s="14"/>
      <c r="B487" s="258"/>
      <c r="C487" s="259"/>
      <c r="D487" s="240" t="s">
        <v>181</v>
      </c>
      <c r="E487" s="260" t="s">
        <v>1</v>
      </c>
      <c r="F487" s="261" t="s">
        <v>1817</v>
      </c>
      <c r="G487" s="259"/>
      <c r="H487" s="262">
        <v>352.30000000000001</v>
      </c>
      <c r="I487" s="263"/>
      <c r="J487" s="259"/>
      <c r="K487" s="259"/>
      <c r="L487" s="264"/>
      <c r="M487" s="265"/>
      <c r="N487" s="266"/>
      <c r="O487" s="266"/>
      <c r="P487" s="266"/>
      <c r="Q487" s="266"/>
      <c r="R487" s="266"/>
      <c r="S487" s="266"/>
      <c r="T487" s="26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8" t="s">
        <v>181</v>
      </c>
      <c r="AU487" s="268" t="s">
        <v>91</v>
      </c>
      <c r="AV487" s="14" t="s">
        <v>91</v>
      </c>
      <c r="AW487" s="14" t="s">
        <v>38</v>
      </c>
      <c r="AX487" s="14" t="s">
        <v>82</v>
      </c>
      <c r="AY487" s="268" t="s">
        <v>162</v>
      </c>
    </row>
    <row r="488" s="15" customFormat="1">
      <c r="A488" s="15"/>
      <c r="B488" s="269"/>
      <c r="C488" s="270"/>
      <c r="D488" s="240" t="s">
        <v>181</v>
      </c>
      <c r="E488" s="271" t="s">
        <v>1</v>
      </c>
      <c r="F488" s="272" t="s">
        <v>186</v>
      </c>
      <c r="G488" s="270"/>
      <c r="H488" s="273">
        <v>522.50599999999997</v>
      </c>
      <c r="I488" s="274"/>
      <c r="J488" s="270"/>
      <c r="K488" s="270"/>
      <c r="L488" s="275"/>
      <c r="M488" s="276"/>
      <c r="N488" s="277"/>
      <c r="O488" s="277"/>
      <c r="P488" s="277"/>
      <c r="Q488" s="277"/>
      <c r="R488" s="277"/>
      <c r="S488" s="277"/>
      <c r="T488" s="27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9" t="s">
        <v>181</v>
      </c>
      <c r="AU488" s="279" t="s">
        <v>91</v>
      </c>
      <c r="AV488" s="15" t="s">
        <v>168</v>
      </c>
      <c r="AW488" s="15" t="s">
        <v>38</v>
      </c>
      <c r="AX488" s="15" t="s">
        <v>89</v>
      </c>
      <c r="AY488" s="279" t="s">
        <v>162</v>
      </c>
    </row>
    <row r="489" s="12" customFormat="1" ht="22.8" customHeight="1">
      <c r="A489" s="12"/>
      <c r="B489" s="211"/>
      <c r="C489" s="212"/>
      <c r="D489" s="213" t="s">
        <v>81</v>
      </c>
      <c r="E489" s="225" t="s">
        <v>615</v>
      </c>
      <c r="F489" s="225" t="s">
        <v>616</v>
      </c>
      <c r="G489" s="212"/>
      <c r="H489" s="212"/>
      <c r="I489" s="215"/>
      <c r="J489" s="226">
        <f>BK489</f>
        <v>0</v>
      </c>
      <c r="K489" s="212"/>
      <c r="L489" s="217"/>
      <c r="M489" s="218"/>
      <c r="N489" s="219"/>
      <c r="O489" s="219"/>
      <c r="P489" s="220">
        <f>SUM(P490:P495)</f>
        <v>0</v>
      </c>
      <c r="Q489" s="219"/>
      <c r="R489" s="220">
        <f>SUM(R490:R495)</f>
        <v>0</v>
      </c>
      <c r="S489" s="219"/>
      <c r="T489" s="221">
        <f>SUM(T490:T495)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22" t="s">
        <v>89</v>
      </c>
      <c r="AT489" s="223" t="s">
        <v>81</v>
      </c>
      <c r="AU489" s="223" t="s">
        <v>89</v>
      </c>
      <c r="AY489" s="222" t="s">
        <v>162</v>
      </c>
      <c r="BK489" s="224">
        <f>SUM(BK490:BK495)</f>
        <v>0</v>
      </c>
    </row>
    <row r="490" s="2" customFormat="1" ht="16.5" customHeight="1">
      <c r="A490" s="39"/>
      <c r="B490" s="40"/>
      <c r="C490" s="227" t="s">
        <v>641</v>
      </c>
      <c r="D490" s="227" t="s">
        <v>164</v>
      </c>
      <c r="E490" s="228" t="s">
        <v>1818</v>
      </c>
      <c r="F490" s="229" t="s">
        <v>1819</v>
      </c>
      <c r="G490" s="230" t="s">
        <v>240</v>
      </c>
      <c r="H490" s="231">
        <v>64.040000000000006</v>
      </c>
      <c r="I490" s="232"/>
      <c r="J490" s="233">
        <f>ROUND(I490*H490,2)</f>
        <v>0</v>
      </c>
      <c r="K490" s="229" t="s">
        <v>174</v>
      </c>
      <c r="L490" s="45"/>
      <c r="M490" s="234" t="s">
        <v>1</v>
      </c>
      <c r="N490" s="235" t="s">
        <v>47</v>
      </c>
      <c r="O490" s="92"/>
      <c r="P490" s="236">
        <f>O490*H490</f>
        <v>0</v>
      </c>
      <c r="Q490" s="236">
        <v>0</v>
      </c>
      <c r="R490" s="236">
        <f>Q490*H490</f>
        <v>0</v>
      </c>
      <c r="S490" s="236">
        <v>0</v>
      </c>
      <c r="T490" s="237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8" t="s">
        <v>168</v>
      </c>
      <c r="AT490" s="238" t="s">
        <v>164</v>
      </c>
      <c r="AU490" s="238" t="s">
        <v>91</v>
      </c>
      <c r="AY490" s="18" t="s">
        <v>162</v>
      </c>
      <c r="BE490" s="239">
        <f>IF(N490="základní",J490,0)</f>
        <v>0</v>
      </c>
      <c r="BF490" s="239">
        <f>IF(N490="snížená",J490,0)</f>
        <v>0</v>
      </c>
      <c r="BG490" s="239">
        <f>IF(N490="zákl. přenesená",J490,0)</f>
        <v>0</v>
      </c>
      <c r="BH490" s="239">
        <f>IF(N490="sníž. přenesená",J490,0)</f>
        <v>0</v>
      </c>
      <c r="BI490" s="239">
        <f>IF(N490="nulová",J490,0)</f>
        <v>0</v>
      </c>
      <c r="BJ490" s="18" t="s">
        <v>89</v>
      </c>
      <c r="BK490" s="239">
        <f>ROUND(I490*H490,2)</f>
        <v>0</v>
      </c>
      <c r="BL490" s="18" t="s">
        <v>168</v>
      </c>
      <c r="BM490" s="238" t="s">
        <v>1820</v>
      </c>
    </row>
    <row r="491" s="2" customFormat="1">
      <c r="A491" s="39"/>
      <c r="B491" s="40"/>
      <c r="C491" s="41"/>
      <c r="D491" s="240" t="s">
        <v>170</v>
      </c>
      <c r="E491" s="41"/>
      <c r="F491" s="241" t="s">
        <v>1821</v>
      </c>
      <c r="G491" s="41"/>
      <c r="H491" s="41"/>
      <c r="I491" s="242"/>
      <c r="J491" s="41"/>
      <c r="K491" s="41"/>
      <c r="L491" s="45"/>
      <c r="M491" s="243"/>
      <c r="N491" s="244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170</v>
      </c>
      <c r="AU491" s="18" t="s">
        <v>91</v>
      </c>
    </row>
    <row r="492" s="2" customFormat="1">
      <c r="A492" s="39"/>
      <c r="B492" s="40"/>
      <c r="C492" s="41"/>
      <c r="D492" s="245" t="s">
        <v>177</v>
      </c>
      <c r="E492" s="41"/>
      <c r="F492" s="246" t="s">
        <v>1822</v>
      </c>
      <c r="G492" s="41"/>
      <c r="H492" s="41"/>
      <c r="I492" s="242"/>
      <c r="J492" s="41"/>
      <c r="K492" s="41"/>
      <c r="L492" s="45"/>
      <c r="M492" s="243"/>
      <c r="N492" s="244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177</v>
      </c>
      <c r="AU492" s="18" t="s">
        <v>91</v>
      </c>
    </row>
    <row r="493" s="2" customFormat="1" ht="16.5" customHeight="1">
      <c r="A493" s="39"/>
      <c r="B493" s="40"/>
      <c r="C493" s="227" t="s">
        <v>649</v>
      </c>
      <c r="D493" s="227" t="s">
        <v>164</v>
      </c>
      <c r="E493" s="228" t="s">
        <v>1522</v>
      </c>
      <c r="F493" s="229" t="s">
        <v>1523</v>
      </c>
      <c r="G493" s="230" t="s">
        <v>240</v>
      </c>
      <c r="H493" s="231">
        <v>221.77799999999999</v>
      </c>
      <c r="I493" s="232"/>
      <c r="J493" s="233">
        <f>ROUND(I493*H493,2)</f>
        <v>0</v>
      </c>
      <c r="K493" s="229" t="s">
        <v>174</v>
      </c>
      <c r="L493" s="45"/>
      <c r="M493" s="234" t="s">
        <v>1</v>
      </c>
      <c r="N493" s="235" t="s">
        <v>47</v>
      </c>
      <c r="O493" s="92"/>
      <c r="P493" s="236">
        <f>O493*H493</f>
        <v>0</v>
      </c>
      <c r="Q493" s="236">
        <v>0</v>
      </c>
      <c r="R493" s="236">
        <f>Q493*H493</f>
        <v>0</v>
      </c>
      <c r="S493" s="236">
        <v>0</v>
      </c>
      <c r="T493" s="237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8" t="s">
        <v>168</v>
      </c>
      <c r="AT493" s="238" t="s">
        <v>164</v>
      </c>
      <c r="AU493" s="238" t="s">
        <v>91</v>
      </c>
      <c r="AY493" s="18" t="s">
        <v>162</v>
      </c>
      <c r="BE493" s="239">
        <f>IF(N493="základní",J493,0)</f>
        <v>0</v>
      </c>
      <c r="BF493" s="239">
        <f>IF(N493="snížená",J493,0)</f>
        <v>0</v>
      </c>
      <c r="BG493" s="239">
        <f>IF(N493="zákl. přenesená",J493,0)</f>
        <v>0</v>
      </c>
      <c r="BH493" s="239">
        <f>IF(N493="sníž. přenesená",J493,0)</f>
        <v>0</v>
      </c>
      <c r="BI493" s="239">
        <f>IF(N493="nulová",J493,0)</f>
        <v>0</v>
      </c>
      <c r="BJ493" s="18" t="s">
        <v>89</v>
      </c>
      <c r="BK493" s="239">
        <f>ROUND(I493*H493,2)</f>
        <v>0</v>
      </c>
      <c r="BL493" s="18" t="s">
        <v>168</v>
      </c>
      <c r="BM493" s="238" t="s">
        <v>1823</v>
      </c>
    </row>
    <row r="494" s="2" customFormat="1">
      <c r="A494" s="39"/>
      <c r="B494" s="40"/>
      <c r="C494" s="41"/>
      <c r="D494" s="240" t="s">
        <v>170</v>
      </c>
      <c r="E494" s="41"/>
      <c r="F494" s="241" t="s">
        <v>1525</v>
      </c>
      <c r="G494" s="41"/>
      <c r="H494" s="41"/>
      <c r="I494" s="242"/>
      <c r="J494" s="41"/>
      <c r="K494" s="41"/>
      <c r="L494" s="45"/>
      <c r="M494" s="243"/>
      <c r="N494" s="244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170</v>
      </c>
      <c r="AU494" s="18" t="s">
        <v>91</v>
      </c>
    </row>
    <row r="495" s="2" customFormat="1">
      <c r="A495" s="39"/>
      <c r="B495" s="40"/>
      <c r="C495" s="41"/>
      <c r="D495" s="245" t="s">
        <v>177</v>
      </c>
      <c r="E495" s="41"/>
      <c r="F495" s="246" t="s">
        <v>1526</v>
      </c>
      <c r="G495" s="41"/>
      <c r="H495" s="41"/>
      <c r="I495" s="242"/>
      <c r="J495" s="41"/>
      <c r="K495" s="41"/>
      <c r="L495" s="45"/>
      <c r="M495" s="243"/>
      <c r="N495" s="244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177</v>
      </c>
      <c r="AU495" s="18" t="s">
        <v>91</v>
      </c>
    </row>
    <row r="496" s="12" customFormat="1" ht="25.92" customHeight="1">
      <c r="A496" s="12"/>
      <c r="B496" s="211"/>
      <c r="C496" s="212"/>
      <c r="D496" s="213" t="s">
        <v>81</v>
      </c>
      <c r="E496" s="214" t="s">
        <v>623</v>
      </c>
      <c r="F496" s="214" t="s">
        <v>624</v>
      </c>
      <c r="G496" s="212"/>
      <c r="H496" s="212"/>
      <c r="I496" s="215"/>
      <c r="J496" s="216">
        <f>BK496</f>
        <v>0</v>
      </c>
      <c r="K496" s="212"/>
      <c r="L496" s="217"/>
      <c r="M496" s="218"/>
      <c r="N496" s="219"/>
      <c r="O496" s="219"/>
      <c r="P496" s="220">
        <f>P497+P526+P536</f>
        <v>0</v>
      </c>
      <c r="Q496" s="219"/>
      <c r="R496" s="220">
        <f>R497+R526+R536</f>
        <v>0.20269487999999999</v>
      </c>
      <c r="S496" s="219"/>
      <c r="T496" s="221">
        <f>T497+T526+T536</f>
        <v>0.11543400000000001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22" t="s">
        <v>91</v>
      </c>
      <c r="AT496" s="223" t="s">
        <v>81</v>
      </c>
      <c r="AU496" s="223" t="s">
        <v>82</v>
      </c>
      <c r="AY496" s="222" t="s">
        <v>162</v>
      </c>
      <c r="BK496" s="224">
        <f>BK497+BK526+BK536</f>
        <v>0</v>
      </c>
    </row>
    <row r="497" s="12" customFormat="1" ht="22.8" customHeight="1">
      <c r="A497" s="12"/>
      <c r="B497" s="211"/>
      <c r="C497" s="212"/>
      <c r="D497" s="213" t="s">
        <v>81</v>
      </c>
      <c r="E497" s="225" t="s">
        <v>844</v>
      </c>
      <c r="F497" s="225" t="s">
        <v>845</v>
      </c>
      <c r="G497" s="212"/>
      <c r="H497" s="212"/>
      <c r="I497" s="215"/>
      <c r="J497" s="226">
        <f>BK497</f>
        <v>0</v>
      </c>
      <c r="K497" s="212"/>
      <c r="L497" s="217"/>
      <c r="M497" s="218"/>
      <c r="N497" s="219"/>
      <c r="O497" s="219"/>
      <c r="P497" s="220">
        <f>SUM(P498:P525)</f>
        <v>0</v>
      </c>
      <c r="Q497" s="219"/>
      <c r="R497" s="220">
        <f>SUM(R498:R525)</f>
        <v>0.078689999999999996</v>
      </c>
      <c r="S497" s="219"/>
      <c r="T497" s="221">
        <f>SUM(T498:T525)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91</v>
      </c>
      <c r="AT497" s="223" t="s">
        <v>81</v>
      </c>
      <c r="AU497" s="223" t="s">
        <v>89</v>
      </c>
      <c r="AY497" s="222" t="s">
        <v>162</v>
      </c>
      <c r="BK497" s="224">
        <f>SUM(BK498:BK525)</f>
        <v>0</v>
      </c>
    </row>
    <row r="498" s="2" customFormat="1" ht="16.5" customHeight="1">
      <c r="A498" s="39"/>
      <c r="B498" s="40"/>
      <c r="C498" s="227" t="s">
        <v>656</v>
      </c>
      <c r="D498" s="227" t="s">
        <v>164</v>
      </c>
      <c r="E498" s="228" t="s">
        <v>1824</v>
      </c>
      <c r="F498" s="229" t="s">
        <v>1825</v>
      </c>
      <c r="G498" s="230" t="s">
        <v>202</v>
      </c>
      <c r="H498" s="231">
        <v>74</v>
      </c>
      <c r="I498" s="232"/>
      <c r="J498" s="233">
        <f>ROUND(I498*H498,2)</f>
        <v>0</v>
      </c>
      <c r="K498" s="229" t="s">
        <v>174</v>
      </c>
      <c r="L498" s="45"/>
      <c r="M498" s="234" t="s">
        <v>1</v>
      </c>
      <c r="N498" s="235" t="s">
        <v>47</v>
      </c>
      <c r="O498" s="92"/>
      <c r="P498" s="236">
        <f>O498*H498</f>
        <v>0</v>
      </c>
      <c r="Q498" s="236">
        <v>6.0000000000000002E-05</v>
      </c>
      <c r="R498" s="236">
        <f>Q498*H498</f>
        <v>0.0044400000000000004</v>
      </c>
      <c r="S498" s="236">
        <v>0</v>
      </c>
      <c r="T498" s="237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293</v>
      </c>
      <c r="AT498" s="238" t="s">
        <v>164</v>
      </c>
      <c r="AU498" s="238" t="s">
        <v>91</v>
      </c>
      <c r="AY498" s="18" t="s">
        <v>162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89</v>
      </c>
      <c r="BK498" s="239">
        <f>ROUND(I498*H498,2)</f>
        <v>0</v>
      </c>
      <c r="BL498" s="18" t="s">
        <v>293</v>
      </c>
      <c r="BM498" s="238" t="s">
        <v>1826</v>
      </c>
    </row>
    <row r="499" s="2" customFormat="1">
      <c r="A499" s="39"/>
      <c r="B499" s="40"/>
      <c r="C499" s="41"/>
      <c r="D499" s="240" t="s">
        <v>170</v>
      </c>
      <c r="E499" s="41"/>
      <c r="F499" s="241" t="s">
        <v>1827</v>
      </c>
      <c r="G499" s="41"/>
      <c r="H499" s="41"/>
      <c r="I499" s="242"/>
      <c r="J499" s="41"/>
      <c r="K499" s="41"/>
      <c r="L499" s="45"/>
      <c r="M499" s="243"/>
      <c r="N499" s="244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170</v>
      </c>
      <c r="AU499" s="18" t="s">
        <v>91</v>
      </c>
    </row>
    <row r="500" s="2" customFormat="1">
      <c r="A500" s="39"/>
      <c r="B500" s="40"/>
      <c r="C500" s="41"/>
      <c r="D500" s="245" t="s">
        <v>177</v>
      </c>
      <c r="E500" s="41"/>
      <c r="F500" s="246" t="s">
        <v>1828</v>
      </c>
      <c r="G500" s="41"/>
      <c r="H500" s="41"/>
      <c r="I500" s="242"/>
      <c r="J500" s="41"/>
      <c r="K500" s="41"/>
      <c r="L500" s="45"/>
      <c r="M500" s="243"/>
      <c r="N500" s="244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177</v>
      </c>
      <c r="AU500" s="18" t="s">
        <v>91</v>
      </c>
    </row>
    <row r="501" s="2" customFormat="1">
      <c r="A501" s="39"/>
      <c r="B501" s="40"/>
      <c r="C501" s="41"/>
      <c r="D501" s="240" t="s">
        <v>179</v>
      </c>
      <c r="E501" s="41"/>
      <c r="F501" s="247" t="s">
        <v>1829</v>
      </c>
      <c r="G501" s="41"/>
      <c r="H501" s="41"/>
      <c r="I501" s="242"/>
      <c r="J501" s="41"/>
      <c r="K501" s="41"/>
      <c r="L501" s="45"/>
      <c r="M501" s="243"/>
      <c r="N501" s="244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179</v>
      </c>
      <c r="AU501" s="18" t="s">
        <v>91</v>
      </c>
    </row>
    <row r="502" s="14" customFormat="1">
      <c r="A502" s="14"/>
      <c r="B502" s="258"/>
      <c r="C502" s="259"/>
      <c r="D502" s="240" t="s">
        <v>181</v>
      </c>
      <c r="E502" s="260" t="s">
        <v>1</v>
      </c>
      <c r="F502" s="261" t="s">
        <v>1830</v>
      </c>
      <c r="G502" s="259"/>
      <c r="H502" s="262">
        <v>74</v>
      </c>
      <c r="I502" s="263"/>
      <c r="J502" s="259"/>
      <c r="K502" s="259"/>
      <c r="L502" s="264"/>
      <c r="M502" s="265"/>
      <c r="N502" s="266"/>
      <c r="O502" s="266"/>
      <c r="P502" s="266"/>
      <c r="Q502" s="266"/>
      <c r="R502" s="266"/>
      <c r="S502" s="266"/>
      <c r="T502" s="26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8" t="s">
        <v>181</v>
      </c>
      <c r="AU502" s="268" t="s">
        <v>91</v>
      </c>
      <c r="AV502" s="14" t="s">
        <v>91</v>
      </c>
      <c r="AW502" s="14" t="s">
        <v>38</v>
      </c>
      <c r="AX502" s="14" t="s">
        <v>89</v>
      </c>
      <c r="AY502" s="268" t="s">
        <v>162</v>
      </c>
    </row>
    <row r="503" s="2" customFormat="1" ht="16.5" customHeight="1">
      <c r="A503" s="39"/>
      <c r="B503" s="40"/>
      <c r="C503" s="227" t="s">
        <v>664</v>
      </c>
      <c r="D503" s="227" t="s">
        <v>164</v>
      </c>
      <c r="E503" s="228" t="s">
        <v>1831</v>
      </c>
      <c r="F503" s="229" t="s">
        <v>1832</v>
      </c>
      <c r="G503" s="230" t="s">
        <v>167</v>
      </c>
      <c r="H503" s="231">
        <v>1</v>
      </c>
      <c r="I503" s="232"/>
      <c r="J503" s="233">
        <f>ROUND(I503*H503,2)</f>
        <v>0</v>
      </c>
      <c r="K503" s="229" t="s">
        <v>1</v>
      </c>
      <c r="L503" s="45"/>
      <c r="M503" s="234" t="s">
        <v>1</v>
      </c>
      <c r="N503" s="235" t="s">
        <v>47</v>
      </c>
      <c r="O503" s="92"/>
      <c r="P503" s="236">
        <f>O503*H503</f>
        <v>0</v>
      </c>
      <c r="Q503" s="236">
        <v>6.0000000000000002E-05</v>
      </c>
      <c r="R503" s="236">
        <f>Q503*H503</f>
        <v>6.0000000000000002E-05</v>
      </c>
      <c r="S503" s="236">
        <v>0</v>
      </c>
      <c r="T503" s="237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8" t="s">
        <v>293</v>
      </c>
      <c r="AT503" s="238" t="s">
        <v>164</v>
      </c>
      <c r="AU503" s="238" t="s">
        <v>91</v>
      </c>
      <c r="AY503" s="18" t="s">
        <v>162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8" t="s">
        <v>89</v>
      </c>
      <c r="BK503" s="239">
        <f>ROUND(I503*H503,2)</f>
        <v>0</v>
      </c>
      <c r="BL503" s="18" t="s">
        <v>293</v>
      </c>
      <c r="BM503" s="238" t="s">
        <v>1833</v>
      </c>
    </row>
    <row r="504" s="2" customFormat="1">
      <c r="A504" s="39"/>
      <c r="B504" s="40"/>
      <c r="C504" s="41"/>
      <c r="D504" s="240" t="s">
        <v>170</v>
      </c>
      <c r="E504" s="41"/>
      <c r="F504" s="241" t="s">
        <v>1832</v>
      </c>
      <c r="G504" s="41"/>
      <c r="H504" s="41"/>
      <c r="I504" s="242"/>
      <c r="J504" s="41"/>
      <c r="K504" s="41"/>
      <c r="L504" s="45"/>
      <c r="M504" s="243"/>
      <c r="N504" s="244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170</v>
      </c>
      <c r="AU504" s="18" t="s">
        <v>91</v>
      </c>
    </row>
    <row r="505" s="2" customFormat="1">
      <c r="A505" s="39"/>
      <c r="B505" s="40"/>
      <c r="C505" s="41"/>
      <c r="D505" s="240" t="s">
        <v>179</v>
      </c>
      <c r="E505" s="41"/>
      <c r="F505" s="247" t="s">
        <v>1829</v>
      </c>
      <c r="G505" s="41"/>
      <c r="H505" s="41"/>
      <c r="I505" s="242"/>
      <c r="J505" s="41"/>
      <c r="K505" s="41"/>
      <c r="L505" s="45"/>
      <c r="M505" s="243"/>
      <c r="N505" s="244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179</v>
      </c>
      <c r="AU505" s="18" t="s">
        <v>91</v>
      </c>
    </row>
    <row r="506" s="2" customFormat="1" ht="16.5" customHeight="1">
      <c r="A506" s="39"/>
      <c r="B506" s="40"/>
      <c r="C506" s="280" t="s">
        <v>671</v>
      </c>
      <c r="D506" s="280" t="s">
        <v>210</v>
      </c>
      <c r="E506" s="281" t="s">
        <v>1834</v>
      </c>
      <c r="F506" s="282" t="s">
        <v>1835</v>
      </c>
      <c r="G506" s="283" t="s">
        <v>247</v>
      </c>
      <c r="H506" s="284">
        <v>5.4000000000000004</v>
      </c>
      <c r="I506" s="285"/>
      <c r="J506" s="286">
        <f>ROUND(I506*H506,2)</f>
        <v>0</v>
      </c>
      <c r="K506" s="282" t="s">
        <v>174</v>
      </c>
      <c r="L506" s="287"/>
      <c r="M506" s="288" t="s">
        <v>1</v>
      </c>
      <c r="N506" s="289" t="s">
        <v>47</v>
      </c>
      <c r="O506" s="92"/>
      <c r="P506" s="236">
        <f>O506*H506</f>
        <v>0</v>
      </c>
      <c r="Q506" s="236">
        <v>0.0046499999999999996</v>
      </c>
      <c r="R506" s="236">
        <f>Q506*H506</f>
        <v>0.02511</v>
      </c>
      <c r="S506" s="236">
        <v>0</v>
      </c>
      <c r="T506" s="237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8" t="s">
        <v>443</v>
      </c>
      <c r="AT506" s="238" t="s">
        <v>210</v>
      </c>
      <c r="AU506" s="238" t="s">
        <v>91</v>
      </c>
      <c r="AY506" s="18" t="s">
        <v>162</v>
      </c>
      <c r="BE506" s="239">
        <f>IF(N506="základní",J506,0)</f>
        <v>0</v>
      </c>
      <c r="BF506" s="239">
        <f>IF(N506="snížená",J506,0)</f>
        <v>0</v>
      </c>
      <c r="BG506" s="239">
        <f>IF(N506="zákl. přenesená",J506,0)</f>
        <v>0</v>
      </c>
      <c r="BH506" s="239">
        <f>IF(N506="sníž. přenesená",J506,0)</f>
        <v>0</v>
      </c>
      <c r="BI506" s="239">
        <f>IF(N506="nulová",J506,0)</f>
        <v>0</v>
      </c>
      <c r="BJ506" s="18" t="s">
        <v>89</v>
      </c>
      <c r="BK506" s="239">
        <f>ROUND(I506*H506,2)</f>
        <v>0</v>
      </c>
      <c r="BL506" s="18" t="s">
        <v>293</v>
      </c>
      <c r="BM506" s="238" t="s">
        <v>1836</v>
      </c>
    </row>
    <row r="507" s="2" customFormat="1">
      <c r="A507" s="39"/>
      <c r="B507" s="40"/>
      <c r="C507" s="41"/>
      <c r="D507" s="240" t="s">
        <v>170</v>
      </c>
      <c r="E507" s="41"/>
      <c r="F507" s="241" t="s">
        <v>1835</v>
      </c>
      <c r="G507" s="41"/>
      <c r="H507" s="41"/>
      <c r="I507" s="242"/>
      <c r="J507" s="41"/>
      <c r="K507" s="41"/>
      <c r="L507" s="45"/>
      <c r="M507" s="243"/>
      <c r="N507" s="244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170</v>
      </c>
      <c r="AU507" s="18" t="s">
        <v>91</v>
      </c>
    </row>
    <row r="508" s="13" customFormat="1">
      <c r="A508" s="13"/>
      <c r="B508" s="248"/>
      <c r="C508" s="249"/>
      <c r="D508" s="240" t="s">
        <v>181</v>
      </c>
      <c r="E508" s="250" t="s">
        <v>1</v>
      </c>
      <c r="F508" s="251" t="s">
        <v>1837</v>
      </c>
      <c r="G508" s="249"/>
      <c r="H508" s="250" t="s">
        <v>1</v>
      </c>
      <c r="I508" s="252"/>
      <c r="J508" s="249"/>
      <c r="K508" s="249"/>
      <c r="L508" s="253"/>
      <c r="M508" s="254"/>
      <c r="N508" s="255"/>
      <c r="O508" s="255"/>
      <c r="P508" s="255"/>
      <c r="Q508" s="255"/>
      <c r="R508" s="255"/>
      <c r="S508" s="255"/>
      <c r="T508" s="25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7" t="s">
        <v>181</v>
      </c>
      <c r="AU508" s="257" t="s">
        <v>91</v>
      </c>
      <c r="AV508" s="13" t="s">
        <v>89</v>
      </c>
      <c r="AW508" s="13" t="s">
        <v>38</v>
      </c>
      <c r="AX508" s="13" t="s">
        <v>82</v>
      </c>
      <c r="AY508" s="257" t="s">
        <v>162</v>
      </c>
    </row>
    <row r="509" s="14" customFormat="1">
      <c r="A509" s="14"/>
      <c r="B509" s="258"/>
      <c r="C509" s="259"/>
      <c r="D509" s="240" t="s">
        <v>181</v>
      </c>
      <c r="E509" s="260" t="s">
        <v>1</v>
      </c>
      <c r="F509" s="261" t="s">
        <v>1838</v>
      </c>
      <c r="G509" s="259"/>
      <c r="H509" s="262">
        <v>5.4000000000000004</v>
      </c>
      <c r="I509" s="263"/>
      <c r="J509" s="259"/>
      <c r="K509" s="259"/>
      <c r="L509" s="264"/>
      <c r="M509" s="265"/>
      <c r="N509" s="266"/>
      <c r="O509" s="266"/>
      <c r="P509" s="266"/>
      <c r="Q509" s="266"/>
      <c r="R509" s="266"/>
      <c r="S509" s="266"/>
      <c r="T509" s="267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8" t="s">
        <v>181</v>
      </c>
      <c r="AU509" s="268" t="s">
        <v>91</v>
      </c>
      <c r="AV509" s="14" t="s">
        <v>91</v>
      </c>
      <c r="AW509" s="14" t="s">
        <v>38</v>
      </c>
      <c r="AX509" s="14" t="s">
        <v>89</v>
      </c>
      <c r="AY509" s="268" t="s">
        <v>162</v>
      </c>
    </row>
    <row r="510" s="2" customFormat="1" ht="16.5" customHeight="1">
      <c r="A510" s="39"/>
      <c r="B510" s="40"/>
      <c r="C510" s="280" t="s">
        <v>677</v>
      </c>
      <c r="D510" s="280" t="s">
        <v>210</v>
      </c>
      <c r="E510" s="281" t="s">
        <v>1839</v>
      </c>
      <c r="F510" s="282" t="s">
        <v>1840</v>
      </c>
      <c r="G510" s="283" t="s">
        <v>240</v>
      </c>
      <c r="H510" s="284">
        <v>0.021000000000000001</v>
      </c>
      <c r="I510" s="285"/>
      <c r="J510" s="286">
        <f>ROUND(I510*H510,2)</f>
        <v>0</v>
      </c>
      <c r="K510" s="282" t="s">
        <v>174</v>
      </c>
      <c r="L510" s="287"/>
      <c r="M510" s="288" t="s">
        <v>1</v>
      </c>
      <c r="N510" s="289" t="s">
        <v>47</v>
      </c>
      <c r="O510" s="92"/>
      <c r="P510" s="236">
        <f>O510*H510</f>
        <v>0</v>
      </c>
      <c r="Q510" s="236">
        <v>1</v>
      </c>
      <c r="R510" s="236">
        <f>Q510*H510</f>
        <v>0.021000000000000001</v>
      </c>
      <c r="S510" s="236">
        <v>0</v>
      </c>
      <c r="T510" s="237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38" t="s">
        <v>443</v>
      </c>
      <c r="AT510" s="238" t="s">
        <v>210</v>
      </c>
      <c r="AU510" s="238" t="s">
        <v>91</v>
      </c>
      <c r="AY510" s="18" t="s">
        <v>162</v>
      </c>
      <c r="BE510" s="239">
        <f>IF(N510="základní",J510,0)</f>
        <v>0</v>
      </c>
      <c r="BF510" s="239">
        <f>IF(N510="snížená",J510,0)</f>
        <v>0</v>
      </c>
      <c r="BG510" s="239">
        <f>IF(N510="zákl. přenesená",J510,0)</f>
        <v>0</v>
      </c>
      <c r="BH510" s="239">
        <f>IF(N510="sníž. přenesená",J510,0)</f>
        <v>0</v>
      </c>
      <c r="BI510" s="239">
        <f>IF(N510="nulová",J510,0)</f>
        <v>0</v>
      </c>
      <c r="BJ510" s="18" t="s">
        <v>89</v>
      </c>
      <c r="BK510" s="239">
        <f>ROUND(I510*H510,2)</f>
        <v>0</v>
      </c>
      <c r="BL510" s="18" t="s">
        <v>293</v>
      </c>
      <c r="BM510" s="238" t="s">
        <v>1841</v>
      </c>
    </row>
    <row r="511" s="2" customFormat="1">
      <c r="A511" s="39"/>
      <c r="B511" s="40"/>
      <c r="C511" s="41"/>
      <c r="D511" s="240" t="s">
        <v>170</v>
      </c>
      <c r="E511" s="41"/>
      <c r="F511" s="241" t="s">
        <v>1840</v>
      </c>
      <c r="G511" s="41"/>
      <c r="H511" s="41"/>
      <c r="I511" s="242"/>
      <c r="J511" s="41"/>
      <c r="K511" s="41"/>
      <c r="L511" s="45"/>
      <c r="M511" s="243"/>
      <c r="N511" s="244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170</v>
      </c>
      <c r="AU511" s="18" t="s">
        <v>91</v>
      </c>
    </row>
    <row r="512" s="13" customFormat="1">
      <c r="A512" s="13"/>
      <c r="B512" s="248"/>
      <c r="C512" s="249"/>
      <c r="D512" s="240" t="s">
        <v>181</v>
      </c>
      <c r="E512" s="250" t="s">
        <v>1</v>
      </c>
      <c r="F512" s="251" t="s">
        <v>1837</v>
      </c>
      <c r="G512" s="249"/>
      <c r="H512" s="250" t="s">
        <v>1</v>
      </c>
      <c r="I512" s="252"/>
      <c r="J512" s="249"/>
      <c r="K512" s="249"/>
      <c r="L512" s="253"/>
      <c r="M512" s="254"/>
      <c r="N512" s="255"/>
      <c r="O512" s="255"/>
      <c r="P512" s="255"/>
      <c r="Q512" s="255"/>
      <c r="R512" s="255"/>
      <c r="S512" s="255"/>
      <c r="T512" s="25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7" t="s">
        <v>181</v>
      </c>
      <c r="AU512" s="257" t="s">
        <v>91</v>
      </c>
      <c r="AV512" s="13" t="s">
        <v>89</v>
      </c>
      <c r="AW512" s="13" t="s">
        <v>38</v>
      </c>
      <c r="AX512" s="13" t="s">
        <v>82</v>
      </c>
      <c r="AY512" s="257" t="s">
        <v>162</v>
      </c>
    </row>
    <row r="513" s="14" customFormat="1">
      <c r="A513" s="14"/>
      <c r="B513" s="258"/>
      <c r="C513" s="259"/>
      <c r="D513" s="240" t="s">
        <v>181</v>
      </c>
      <c r="E513" s="260" t="s">
        <v>1</v>
      </c>
      <c r="F513" s="261" t="s">
        <v>1842</v>
      </c>
      <c r="G513" s="259"/>
      <c r="H513" s="262">
        <v>0.017000000000000001</v>
      </c>
      <c r="I513" s="263"/>
      <c r="J513" s="259"/>
      <c r="K513" s="259"/>
      <c r="L513" s="264"/>
      <c r="M513" s="265"/>
      <c r="N513" s="266"/>
      <c r="O513" s="266"/>
      <c r="P513" s="266"/>
      <c r="Q513" s="266"/>
      <c r="R513" s="266"/>
      <c r="S513" s="266"/>
      <c r="T513" s="267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68" t="s">
        <v>181</v>
      </c>
      <c r="AU513" s="268" t="s">
        <v>91</v>
      </c>
      <c r="AV513" s="14" t="s">
        <v>91</v>
      </c>
      <c r="AW513" s="14" t="s">
        <v>38</v>
      </c>
      <c r="AX513" s="14" t="s">
        <v>82</v>
      </c>
      <c r="AY513" s="268" t="s">
        <v>162</v>
      </c>
    </row>
    <row r="514" s="14" customFormat="1">
      <c r="A514" s="14"/>
      <c r="B514" s="258"/>
      <c r="C514" s="259"/>
      <c r="D514" s="240" t="s">
        <v>181</v>
      </c>
      <c r="E514" s="260" t="s">
        <v>1</v>
      </c>
      <c r="F514" s="261" t="s">
        <v>1843</v>
      </c>
      <c r="G514" s="259"/>
      <c r="H514" s="262">
        <v>0.0040000000000000001</v>
      </c>
      <c r="I514" s="263"/>
      <c r="J514" s="259"/>
      <c r="K514" s="259"/>
      <c r="L514" s="264"/>
      <c r="M514" s="265"/>
      <c r="N514" s="266"/>
      <c r="O514" s="266"/>
      <c r="P514" s="266"/>
      <c r="Q514" s="266"/>
      <c r="R514" s="266"/>
      <c r="S514" s="266"/>
      <c r="T514" s="267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8" t="s">
        <v>181</v>
      </c>
      <c r="AU514" s="268" t="s">
        <v>91</v>
      </c>
      <c r="AV514" s="14" t="s">
        <v>91</v>
      </c>
      <c r="AW514" s="14" t="s">
        <v>38</v>
      </c>
      <c r="AX514" s="14" t="s">
        <v>82</v>
      </c>
      <c r="AY514" s="268" t="s">
        <v>162</v>
      </c>
    </row>
    <row r="515" s="15" customFormat="1">
      <c r="A515" s="15"/>
      <c r="B515" s="269"/>
      <c r="C515" s="270"/>
      <c r="D515" s="240" t="s">
        <v>181</v>
      </c>
      <c r="E515" s="271" t="s">
        <v>1</v>
      </c>
      <c r="F515" s="272" t="s">
        <v>186</v>
      </c>
      <c r="G515" s="270"/>
      <c r="H515" s="273">
        <v>0.021000000000000001</v>
      </c>
      <c r="I515" s="274"/>
      <c r="J515" s="270"/>
      <c r="K515" s="270"/>
      <c r="L515" s="275"/>
      <c r="M515" s="276"/>
      <c r="N515" s="277"/>
      <c r="O515" s="277"/>
      <c r="P515" s="277"/>
      <c r="Q515" s="277"/>
      <c r="R515" s="277"/>
      <c r="S515" s="277"/>
      <c r="T515" s="278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79" t="s">
        <v>181</v>
      </c>
      <c r="AU515" s="279" t="s">
        <v>91</v>
      </c>
      <c r="AV515" s="15" t="s">
        <v>168</v>
      </c>
      <c r="AW515" s="15" t="s">
        <v>38</v>
      </c>
      <c r="AX515" s="15" t="s">
        <v>89</v>
      </c>
      <c r="AY515" s="279" t="s">
        <v>162</v>
      </c>
    </row>
    <row r="516" s="2" customFormat="1" ht="16.5" customHeight="1">
      <c r="A516" s="39"/>
      <c r="B516" s="40"/>
      <c r="C516" s="280" t="s">
        <v>684</v>
      </c>
      <c r="D516" s="280" t="s">
        <v>210</v>
      </c>
      <c r="E516" s="281" t="s">
        <v>1844</v>
      </c>
      <c r="F516" s="282" t="s">
        <v>1845</v>
      </c>
      <c r="G516" s="283" t="s">
        <v>173</v>
      </c>
      <c r="H516" s="284">
        <v>0.039</v>
      </c>
      <c r="I516" s="285"/>
      <c r="J516" s="286">
        <f>ROUND(I516*H516,2)</f>
        <v>0</v>
      </c>
      <c r="K516" s="282" t="s">
        <v>174</v>
      </c>
      <c r="L516" s="287"/>
      <c r="M516" s="288" t="s">
        <v>1</v>
      </c>
      <c r="N516" s="289" t="s">
        <v>47</v>
      </c>
      <c r="O516" s="92"/>
      <c r="P516" s="236">
        <f>O516*H516</f>
        <v>0</v>
      </c>
      <c r="Q516" s="236">
        <v>0.71999999999999997</v>
      </c>
      <c r="R516" s="236">
        <f>Q516*H516</f>
        <v>0.028079999999999997</v>
      </c>
      <c r="S516" s="236">
        <v>0</v>
      </c>
      <c r="T516" s="237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8" t="s">
        <v>443</v>
      </c>
      <c r="AT516" s="238" t="s">
        <v>210</v>
      </c>
      <c r="AU516" s="238" t="s">
        <v>91</v>
      </c>
      <c r="AY516" s="18" t="s">
        <v>162</v>
      </c>
      <c r="BE516" s="239">
        <f>IF(N516="základní",J516,0)</f>
        <v>0</v>
      </c>
      <c r="BF516" s="239">
        <f>IF(N516="snížená",J516,0)</f>
        <v>0</v>
      </c>
      <c r="BG516" s="239">
        <f>IF(N516="zákl. přenesená",J516,0)</f>
        <v>0</v>
      </c>
      <c r="BH516" s="239">
        <f>IF(N516="sníž. přenesená",J516,0)</f>
        <v>0</v>
      </c>
      <c r="BI516" s="239">
        <f>IF(N516="nulová",J516,0)</f>
        <v>0</v>
      </c>
      <c r="BJ516" s="18" t="s">
        <v>89</v>
      </c>
      <c r="BK516" s="239">
        <f>ROUND(I516*H516,2)</f>
        <v>0</v>
      </c>
      <c r="BL516" s="18" t="s">
        <v>293</v>
      </c>
      <c r="BM516" s="238" t="s">
        <v>1846</v>
      </c>
    </row>
    <row r="517" s="2" customFormat="1">
      <c r="A517" s="39"/>
      <c r="B517" s="40"/>
      <c r="C517" s="41"/>
      <c r="D517" s="240" t="s">
        <v>170</v>
      </c>
      <c r="E517" s="41"/>
      <c r="F517" s="241" t="s">
        <v>1845</v>
      </c>
      <c r="G517" s="41"/>
      <c r="H517" s="41"/>
      <c r="I517" s="242"/>
      <c r="J517" s="41"/>
      <c r="K517" s="41"/>
      <c r="L517" s="45"/>
      <c r="M517" s="243"/>
      <c r="N517" s="244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170</v>
      </c>
      <c r="AU517" s="18" t="s">
        <v>91</v>
      </c>
    </row>
    <row r="518" s="13" customFormat="1">
      <c r="A518" s="13"/>
      <c r="B518" s="248"/>
      <c r="C518" s="249"/>
      <c r="D518" s="240" t="s">
        <v>181</v>
      </c>
      <c r="E518" s="250" t="s">
        <v>1</v>
      </c>
      <c r="F518" s="251" t="s">
        <v>1847</v>
      </c>
      <c r="G518" s="249"/>
      <c r="H518" s="250" t="s">
        <v>1</v>
      </c>
      <c r="I518" s="252"/>
      <c r="J518" s="249"/>
      <c r="K518" s="249"/>
      <c r="L518" s="253"/>
      <c r="M518" s="254"/>
      <c r="N518" s="255"/>
      <c r="O518" s="255"/>
      <c r="P518" s="255"/>
      <c r="Q518" s="255"/>
      <c r="R518" s="255"/>
      <c r="S518" s="255"/>
      <c r="T518" s="25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7" t="s">
        <v>181</v>
      </c>
      <c r="AU518" s="257" t="s">
        <v>91</v>
      </c>
      <c r="AV518" s="13" t="s">
        <v>89</v>
      </c>
      <c r="AW518" s="13" t="s">
        <v>38</v>
      </c>
      <c r="AX518" s="13" t="s">
        <v>82</v>
      </c>
      <c r="AY518" s="257" t="s">
        <v>162</v>
      </c>
    </row>
    <row r="519" s="14" customFormat="1">
      <c r="A519" s="14"/>
      <c r="B519" s="258"/>
      <c r="C519" s="259"/>
      <c r="D519" s="240" t="s">
        <v>181</v>
      </c>
      <c r="E519" s="260" t="s">
        <v>1</v>
      </c>
      <c r="F519" s="261" t="s">
        <v>1848</v>
      </c>
      <c r="G519" s="259"/>
      <c r="H519" s="262">
        <v>0.039</v>
      </c>
      <c r="I519" s="263"/>
      <c r="J519" s="259"/>
      <c r="K519" s="259"/>
      <c r="L519" s="264"/>
      <c r="M519" s="265"/>
      <c r="N519" s="266"/>
      <c r="O519" s="266"/>
      <c r="P519" s="266"/>
      <c r="Q519" s="266"/>
      <c r="R519" s="266"/>
      <c r="S519" s="266"/>
      <c r="T519" s="267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8" t="s">
        <v>181</v>
      </c>
      <c r="AU519" s="268" t="s">
        <v>91</v>
      </c>
      <c r="AV519" s="14" t="s">
        <v>91</v>
      </c>
      <c r="AW519" s="14" t="s">
        <v>38</v>
      </c>
      <c r="AX519" s="14" t="s">
        <v>89</v>
      </c>
      <c r="AY519" s="268" t="s">
        <v>162</v>
      </c>
    </row>
    <row r="520" s="2" customFormat="1" ht="16.5" customHeight="1">
      <c r="A520" s="39"/>
      <c r="B520" s="40"/>
      <c r="C520" s="227" t="s">
        <v>692</v>
      </c>
      <c r="D520" s="227" t="s">
        <v>164</v>
      </c>
      <c r="E520" s="228" t="s">
        <v>1849</v>
      </c>
      <c r="F520" s="229" t="s">
        <v>1850</v>
      </c>
      <c r="G520" s="230" t="s">
        <v>240</v>
      </c>
      <c r="H520" s="231">
        <v>0.079000000000000001</v>
      </c>
      <c r="I520" s="232"/>
      <c r="J520" s="233">
        <f>ROUND(I520*H520,2)</f>
        <v>0</v>
      </c>
      <c r="K520" s="229" t="s">
        <v>174</v>
      </c>
      <c r="L520" s="45"/>
      <c r="M520" s="234" t="s">
        <v>1</v>
      </c>
      <c r="N520" s="235" t="s">
        <v>47</v>
      </c>
      <c r="O520" s="92"/>
      <c r="P520" s="236">
        <f>O520*H520</f>
        <v>0</v>
      </c>
      <c r="Q520" s="236">
        <v>0</v>
      </c>
      <c r="R520" s="236">
        <f>Q520*H520</f>
        <v>0</v>
      </c>
      <c r="S520" s="236">
        <v>0</v>
      </c>
      <c r="T520" s="237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8" t="s">
        <v>293</v>
      </c>
      <c r="AT520" s="238" t="s">
        <v>164</v>
      </c>
      <c r="AU520" s="238" t="s">
        <v>91</v>
      </c>
      <c r="AY520" s="18" t="s">
        <v>162</v>
      </c>
      <c r="BE520" s="239">
        <f>IF(N520="základní",J520,0)</f>
        <v>0</v>
      </c>
      <c r="BF520" s="239">
        <f>IF(N520="snížená",J520,0)</f>
        <v>0</v>
      </c>
      <c r="BG520" s="239">
        <f>IF(N520="zákl. přenesená",J520,0)</f>
        <v>0</v>
      </c>
      <c r="BH520" s="239">
        <f>IF(N520="sníž. přenesená",J520,0)</f>
        <v>0</v>
      </c>
      <c r="BI520" s="239">
        <f>IF(N520="nulová",J520,0)</f>
        <v>0</v>
      </c>
      <c r="BJ520" s="18" t="s">
        <v>89</v>
      </c>
      <c r="BK520" s="239">
        <f>ROUND(I520*H520,2)</f>
        <v>0</v>
      </c>
      <c r="BL520" s="18" t="s">
        <v>293</v>
      </c>
      <c r="BM520" s="238" t="s">
        <v>1851</v>
      </c>
    </row>
    <row r="521" s="2" customFormat="1">
      <c r="A521" s="39"/>
      <c r="B521" s="40"/>
      <c r="C521" s="41"/>
      <c r="D521" s="240" t="s">
        <v>170</v>
      </c>
      <c r="E521" s="41"/>
      <c r="F521" s="241" t="s">
        <v>1852</v>
      </c>
      <c r="G521" s="41"/>
      <c r="H521" s="41"/>
      <c r="I521" s="242"/>
      <c r="J521" s="41"/>
      <c r="K521" s="41"/>
      <c r="L521" s="45"/>
      <c r="M521" s="243"/>
      <c r="N521" s="244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170</v>
      </c>
      <c r="AU521" s="18" t="s">
        <v>91</v>
      </c>
    </row>
    <row r="522" s="2" customFormat="1">
      <c r="A522" s="39"/>
      <c r="B522" s="40"/>
      <c r="C522" s="41"/>
      <c r="D522" s="245" t="s">
        <v>177</v>
      </c>
      <c r="E522" s="41"/>
      <c r="F522" s="246" t="s">
        <v>1853</v>
      </c>
      <c r="G522" s="41"/>
      <c r="H522" s="41"/>
      <c r="I522" s="242"/>
      <c r="J522" s="41"/>
      <c r="K522" s="41"/>
      <c r="L522" s="45"/>
      <c r="M522" s="243"/>
      <c r="N522" s="244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177</v>
      </c>
      <c r="AU522" s="18" t="s">
        <v>91</v>
      </c>
    </row>
    <row r="523" s="2" customFormat="1" ht="16.5" customHeight="1">
      <c r="A523" s="39"/>
      <c r="B523" s="40"/>
      <c r="C523" s="227" t="s">
        <v>699</v>
      </c>
      <c r="D523" s="227" t="s">
        <v>164</v>
      </c>
      <c r="E523" s="228" t="s">
        <v>1854</v>
      </c>
      <c r="F523" s="229" t="s">
        <v>1855</v>
      </c>
      <c r="G523" s="230" t="s">
        <v>240</v>
      </c>
      <c r="H523" s="231">
        <v>0.079000000000000001</v>
      </c>
      <c r="I523" s="232"/>
      <c r="J523" s="233">
        <f>ROUND(I523*H523,2)</f>
        <v>0</v>
      </c>
      <c r="K523" s="229" t="s">
        <v>174</v>
      </c>
      <c r="L523" s="45"/>
      <c r="M523" s="234" t="s">
        <v>1</v>
      </c>
      <c r="N523" s="235" t="s">
        <v>47</v>
      </c>
      <c r="O523" s="92"/>
      <c r="P523" s="236">
        <f>O523*H523</f>
        <v>0</v>
      </c>
      <c r="Q523" s="236">
        <v>0</v>
      </c>
      <c r="R523" s="236">
        <f>Q523*H523</f>
        <v>0</v>
      </c>
      <c r="S523" s="236">
        <v>0</v>
      </c>
      <c r="T523" s="237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8" t="s">
        <v>293</v>
      </c>
      <c r="AT523" s="238" t="s">
        <v>164</v>
      </c>
      <c r="AU523" s="238" t="s">
        <v>91</v>
      </c>
      <c r="AY523" s="18" t="s">
        <v>162</v>
      </c>
      <c r="BE523" s="239">
        <f>IF(N523="základní",J523,0)</f>
        <v>0</v>
      </c>
      <c r="BF523" s="239">
        <f>IF(N523="snížená",J523,0)</f>
        <v>0</v>
      </c>
      <c r="BG523" s="239">
        <f>IF(N523="zákl. přenesená",J523,0)</f>
        <v>0</v>
      </c>
      <c r="BH523" s="239">
        <f>IF(N523="sníž. přenesená",J523,0)</f>
        <v>0</v>
      </c>
      <c r="BI523" s="239">
        <f>IF(N523="nulová",J523,0)</f>
        <v>0</v>
      </c>
      <c r="BJ523" s="18" t="s">
        <v>89</v>
      </c>
      <c r="BK523" s="239">
        <f>ROUND(I523*H523,2)</f>
        <v>0</v>
      </c>
      <c r="BL523" s="18" t="s">
        <v>293</v>
      </c>
      <c r="BM523" s="238" t="s">
        <v>1856</v>
      </c>
    </row>
    <row r="524" s="2" customFormat="1">
      <c r="A524" s="39"/>
      <c r="B524" s="40"/>
      <c r="C524" s="41"/>
      <c r="D524" s="240" t="s">
        <v>170</v>
      </c>
      <c r="E524" s="41"/>
      <c r="F524" s="241" t="s">
        <v>1857</v>
      </c>
      <c r="G524" s="41"/>
      <c r="H524" s="41"/>
      <c r="I524" s="242"/>
      <c r="J524" s="41"/>
      <c r="K524" s="41"/>
      <c r="L524" s="45"/>
      <c r="M524" s="243"/>
      <c r="N524" s="244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170</v>
      </c>
      <c r="AU524" s="18" t="s">
        <v>91</v>
      </c>
    </row>
    <row r="525" s="2" customFormat="1">
      <c r="A525" s="39"/>
      <c r="B525" s="40"/>
      <c r="C525" s="41"/>
      <c r="D525" s="245" t="s">
        <v>177</v>
      </c>
      <c r="E525" s="41"/>
      <c r="F525" s="246" t="s">
        <v>1858</v>
      </c>
      <c r="G525" s="41"/>
      <c r="H525" s="41"/>
      <c r="I525" s="242"/>
      <c r="J525" s="41"/>
      <c r="K525" s="41"/>
      <c r="L525" s="45"/>
      <c r="M525" s="243"/>
      <c r="N525" s="244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177</v>
      </c>
      <c r="AU525" s="18" t="s">
        <v>91</v>
      </c>
    </row>
    <row r="526" s="12" customFormat="1" ht="22.8" customHeight="1">
      <c r="A526" s="12"/>
      <c r="B526" s="211"/>
      <c r="C526" s="212"/>
      <c r="D526" s="213" t="s">
        <v>81</v>
      </c>
      <c r="E526" s="225" t="s">
        <v>1859</v>
      </c>
      <c r="F526" s="225" t="s">
        <v>1860</v>
      </c>
      <c r="G526" s="212"/>
      <c r="H526" s="212"/>
      <c r="I526" s="215"/>
      <c r="J526" s="226">
        <f>BK526</f>
        <v>0</v>
      </c>
      <c r="K526" s="212"/>
      <c r="L526" s="217"/>
      <c r="M526" s="218"/>
      <c r="N526" s="219"/>
      <c r="O526" s="219"/>
      <c r="P526" s="220">
        <f>SUM(P527:P535)</f>
        <v>0</v>
      </c>
      <c r="Q526" s="219"/>
      <c r="R526" s="220">
        <f>SUM(R527:R535)</f>
        <v>0.00064800000000000003</v>
      </c>
      <c r="S526" s="219"/>
      <c r="T526" s="221">
        <f>SUM(T527:T535)</f>
        <v>0</v>
      </c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R526" s="222" t="s">
        <v>91</v>
      </c>
      <c r="AT526" s="223" t="s">
        <v>81</v>
      </c>
      <c r="AU526" s="223" t="s">
        <v>89</v>
      </c>
      <c r="AY526" s="222" t="s">
        <v>162</v>
      </c>
      <c r="BK526" s="224">
        <f>SUM(BK527:BK535)</f>
        <v>0</v>
      </c>
    </row>
    <row r="527" s="2" customFormat="1" ht="16.5" customHeight="1">
      <c r="A527" s="39"/>
      <c r="B527" s="40"/>
      <c r="C527" s="227" t="s">
        <v>705</v>
      </c>
      <c r="D527" s="227" t="s">
        <v>164</v>
      </c>
      <c r="E527" s="228" t="s">
        <v>1861</v>
      </c>
      <c r="F527" s="229" t="s">
        <v>1862</v>
      </c>
      <c r="G527" s="230" t="s">
        <v>263</v>
      </c>
      <c r="H527" s="231">
        <v>3.0019999999999998</v>
      </c>
      <c r="I527" s="232"/>
      <c r="J527" s="233">
        <f>ROUND(I527*H527,2)</f>
        <v>0</v>
      </c>
      <c r="K527" s="229" t="s">
        <v>174</v>
      </c>
      <c r="L527" s="45"/>
      <c r="M527" s="234" t="s">
        <v>1</v>
      </c>
      <c r="N527" s="235" t="s">
        <v>47</v>
      </c>
      <c r="O527" s="92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38" t="s">
        <v>293</v>
      </c>
      <c r="AT527" s="238" t="s">
        <v>164</v>
      </c>
      <c r="AU527" s="238" t="s">
        <v>91</v>
      </c>
      <c r="AY527" s="18" t="s">
        <v>162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8" t="s">
        <v>89</v>
      </c>
      <c r="BK527" s="239">
        <f>ROUND(I527*H527,2)</f>
        <v>0</v>
      </c>
      <c r="BL527" s="18" t="s">
        <v>293</v>
      </c>
      <c r="BM527" s="238" t="s">
        <v>1863</v>
      </c>
    </row>
    <row r="528" s="2" customFormat="1">
      <c r="A528" s="39"/>
      <c r="B528" s="40"/>
      <c r="C528" s="41"/>
      <c r="D528" s="240" t="s">
        <v>170</v>
      </c>
      <c r="E528" s="41"/>
      <c r="F528" s="241" t="s">
        <v>1864</v>
      </c>
      <c r="G528" s="41"/>
      <c r="H528" s="41"/>
      <c r="I528" s="242"/>
      <c r="J528" s="41"/>
      <c r="K528" s="41"/>
      <c r="L528" s="45"/>
      <c r="M528" s="243"/>
      <c r="N528" s="24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170</v>
      </c>
      <c r="AU528" s="18" t="s">
        <v>91</v>
      </c>
    </row>
    <row r="529" s="2" customFormat="1">
      <c r="A529" s="39"/>
      <c r="B529" s="40"/>
      <c r="C529" s="41"/>
      <c r="D529" s="245" t="s">
        <v>177</v>
      </c>
      <c r="E529" s="41"/>
      <c r="F529" s="246" t="s">
        <v>1865</v>
      </c>
      <c r="G529" s="41"/>
      <c r="H529" s="41"/>
      <c r="I529" s="242"/>
      <c r="J529" s="41"/>
      <c r="K529" s="41"/>
      <c r="L529" s="45"/>
      <c r="M529" s="243"/>
      <c r="N529" s="244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177</v>
      </c>
      <c r="AU529" s="18" t="s">
        <v>91</v>
      </c>
    </row>
    <row r="530" s="13" customFormat="1">
      <c r="A530" s="13"/>
      <c r="B530" s="248"/>
      <c r="C530" s="249"/>
      <c r="D530" s="240" t="s">
        <v>181</v>
      </c>
      <c r="E530" s="250" t="s">
        <v>1</v>
      </c>
      <c r="F530" s="251" t="s">
        <v>1795</v>
      </c>
      <c r="G530" s="249"/>
      <c r="H530" s="250" t="s">
        <v>1</v>
      </c>
      <c r="I530" s="252"/>
      <c r="J530" s="249"/>
      <c r="K530" s="249"/>
      <c r="L530" s="253"/>
      <c r="M530" s="254"/>
      <c r="N530" s="255"/>
      <c r="O530" s="255"/>
      <c r="P530" s="255"/>
      <c r="Q530" s="255"/>
      <c r="R530" s="255"/>
      <c r="S530" s="255"/>
      <c r="T530" s="25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7" t="s">
        <v>181</v>
      </c>
      <c r="AU530" s="257" t="s">
        <v>91</v>
      </c>
      <c r="AV530" s="13" t="s">
        <v>89</v>
      </c>
      <c r="AW530" s="13" t="s">
        <v>38</v>
      </c>
      <c r="AX530" s="13" t="s">
        <v>82</v>
      </c>
      <c r="AY530" s="257" t="s">
        <v>162</v>
      </c>
    </row>
    <row r="531" s="13" customFormat="1">
      <c r="A531" s="13"/>
      <c r="B531" s="248"/>
      <c r="C531" s="249"/>
      <c r="D531" s="240" t="s">
        <v>181</v>
      </c>
      <c r="E531" s="250" t="s">
        <v>1</v>
      </c>
      <c r="F531" s="251" t="s">
        <v>1845</v>
      </c>
      <c r="G531" s="249"/>
      <c r="H531" s="250" t="s">
        <v>1</v>
      </c>
      <c r="I531" s="252"/>
      <c r="J531" s="249"/>
      <c r="K531" s="249"/>
      <c r="L531" s="253"/>
      <c r="M531" s="254"/>
      <c r="N531" s="255"/>
      <c r="O531" s="255"/>
      <c r="P531" s="255"/>
      <c r="Q531" s="255"/>
      <c r="R531" s="255"/>
      <c r="S531" s="255"/>
      <c r="T531" s="25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7" t="s">
        <v>181</v>
      </c>
      <c r="AU531" s="257" t="s">
        <v>91</v>
      </c>
      <c r="AV531" s="13" t="s">
        <v>89</v>
      </c>
      <c r="AW531" s="13" t="s">
        <v>38</v>
      </c>
      <c r="AX531" s="13" t="s">
        <v>82</v>
      </c>
      <c r="AY531" s="257" t="s">
        <v>162</v>
      </c>
    </row>
    <row r="532" s="14" customFormat="1">
      <c r="A532" s="14"/>
      <c r="B532" s="258"/>
      <c r="C532" s="259"/>
      <c r="D532" s="240" t="s">
        <v>181</v>
      </c>
      <c r="E532" s="260" t="s">
        <v>1</v>
      </c>
      <c r="F532" s="261" t="s">
        <v>1866</v>
      </c>
      <c r="G532" s="259"/>
      <c r="H532" s="262">
        <v>3.0019999999999998</v>
      </c>
      <c r="I532" s="263"/>
      <c r="J532" s="259"/>
      <c r="K532" s="259"/>
      <c r="L532" s="264"/>
      <c r="M532" s="265"/>
      <c r="N532" s="266"/>
      <c r="O532" s="266"/>
      <c r="P532" s="266"/>
      <c r="Q532" s="266"/>
      <c r="R532" s="266"/>
      <c r="S532" s="266"/>
      <c r="T532" s="267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8" t="s">
        <v>181</v>
      </c>
      <c r="AU532" s="268" t="s">
        <v>91</v>
      </c>
      <c r="AV532" s="14" t="s">
        <v>91</v>
      </c>
      <c r="AW532" s="14" t="s">
        <v>38</v>
      </c>
      <c r="AX532" s="14" t="s">
        <v>89</v>
      </c>
      <c r="AY532" s="268" t="s">
        <v>162</v>
      </c>
    </row>
    <row r="533" s="2" customFormat="1" ht="16.5" customHeight="1">
      <c r="A533" s="39"/>
      <c r="B533" s="40"/>
      <c r="C533" s="280" t="s">
        <v>710</v>
      </c>
      <c r="D533" s="280" t="s">
        <v>210</v>
      </c>
      <c r="E533" s="281" t="s">
        <v>1867</v>
      </c>
      <c r="F533" s="282" t="s">
        <v>1868</v>
      </c>
      <c r="G533" s="283" t="s">
        <v>1869</v>
      </c>
      <c r="H533" s="284">
        <v>0.54000000000000004</v>
      </c>
      <c r="I533" s="285"/>
      <c r="J533" s="286">
        <f>ROUND(I533*H533,2)</f>
        <v>0</v>
      </c>
      <c r="K533" s="282" t="s">
        <v>174</v>
      </c>
      <c r="L533" s="287"/>
      <c r="M533" s="288" t="s">
        <v>1</v>
      </c>
      <c r="N533" s="289" t="s">
        <v>47</v>
      </c>
      <c r="O533" s="92"/>
      <c r="P533" s="236">
        <f>O533*H533</f>
        <v>0</v>
      </c>
      <c r="Q533" s="236">
        <v>0.0011999999999999999</v>
      </c>
      <c r="R533" s="236">
        <f>Q533*H533</f>
        <v>0.00064800000000000003</v>
      </c>
      <c r="S533" s="236">
        <v>0</v>
      </c>
      <c r="T533" s="237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8" t="s">
        <v>443</v>
      </c>
      <c r="AT533" s="238" t="s">
        <v>210</v>
      </c>
      <c r="AU533" s="238" t="s">
        <v>91</v>
      </c>
      <c r="AY533" s="18" t="s">
        <v>162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8" t="s">
        <v>89</v>
      </c>
      <c r="BK533" s="239">
        <f>ROUND(I533*H533,2)</f>
        <v>0</v>
      </c>
      <c r="BL533" s="18" t="s">
        <v>293</v>
      </c>
      <c r="BM533" s="238" t="s">
        <v>1870</v>
      </c>
    </row>
    <row r="534" s="2" customFormat="1">
      <c r="A534" s="39"/>
      <c r="B534" s="40"/>
      <c r="C534" s="41"/>
      <c r="D534" s="240" t="s">
        <v>170</v>
      </c>
      <c r="E534" s="41"/>
      <c r="F534" s="241" t="s">
        <v>1868</v>
      </c>
      <c r="G534" s="41"/>
      <c r="H534" s="41"/>
      <c r="I534" s="242"/>
      <c r="J534" s="41"/>
      <c r="K534" s="41"/>
      <c r="L534" s="45"/>
      <c r="M534" s="243"/>
      <c r="N534" s="244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170</v>
      </c>
      <c r="AU534" s="18" t="s">
        <v>91</v>
      </c>
    </row>
    <row r="535" s="14" customFormat="1">
      <c r="A535" s="14"/>
      <c r="B535" s="258"/>
      <c r="C535" s="259"/>
      <c r="D535" s="240" t="s">
        <v>181</v>
      </c>
      <c r="E535" s="259"/>
      <c r="F535" s="261" t="s">
        <v>1871</v>
      </c>
      <c r="G535" s="259"/>
      <c r="H535" s="262">
        <v>0.54000000000000004</v>
      </c>
      <c r="I535" s="263"/>
      <c r="J535" s="259"/>
      <c r="K535" s="259"/>
      <c r="L535" s="264"/>
      <c r="M535" s="265"/>
      <c r="N535" s="266"/>
      <c r="O535" s="266"/>
      <c r="P535" s="266"/>
      <c r="Q535" s="266"/>
      <c r="R535" s="266"/>
      <c r="S535" s="266"/>
      <c r="T535" s="267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8" t="s">
        <v>181</v>
      </c>
      <c r="AU535" s="268" t="s">
        <v>91</v>
      </c>
      <c r="AV535" s="14" t="s">
        <v>91</v>
      </c>
      <c r="AW535" s="14" t="s">
        <v>4</v>
      </c>
      <c r="AX535" s="14" t="s">
        <v>89</v>
      </c>
      <c r="AY535" s="268" t="s">
        <v>162</v>
      </c>
    </row>
    <row r="536" s="12" customFormat="1" ht="22.8" customHeight="1">
      <c r="A536" s="12"/>
      <c r="B536" s="211"/>
      <c r="C536" s="212"/>
      <c r="D536" s="213" t="s">
        <v>81</v>
      </c>
      <c r="E536" s="225" t="s">
        <v>891</v>
      </c>
      <c r="F536" s="225" t="s">
        <v>892</v>
      </c>
      <c r="G536" s="212"/>
      <c r="H536" s="212"/>
      <c r="I536" s="215"/>
      <c r="J536" s="226">
        <f>BK536</f>
        <v>0</v>
      </c>
      <c r="K536" s="212"/>
      <c r="L536" s="217"/>
      <c r="M536" s="218"/>
      <c r="N536" s="219"/>
      <c r="O536" s="219"/>
      <c r="P536" s="220">
        <f>SUM(P537:P565)</f>
        <v>0</v>
      </c>
      <c r="Q536" s="219"/>
      <c r="R536" s="220">
        <f>SUM(R537:R565)</f>
        <v>0.12335688</v>
      </c>
      <c r="S536" s="219"/>
      <c r="T536" s="221">
        <f>SUM(T537:T565)</f>
        <v>0.11543400000000001</v>
      </c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R536" s="222" t="s">
        <v>91</v>
      </c>
      <c r="AT536" s="223" t="s">
        <v>81</v>
      </c>
      <c r="AU536" s="223" t="s">
        <v>89</v>
      </c>
      <c r="AY536" s="222" t="s">
        <v>162</v>
      </c>
      <c r="BK536" s="224">
        <f>SUM(BK537:BK565)</f>
        <v>0</v>
      </c>
    </row>
    <row r="537" s="2" customFormat="1" ht="16.5" customHeight="1">
      <c r="A537" s="39"/>
      <c r="B537" s="40"/>
      <c r="C537" s="227" t="s">
        <v>717</v>
      </c>
      <c r="D537" s="227" t="s">
        <v>164</v>
      </c>
      <c r="E537" s="228" t="s">
        <v>1872</v>
      </c>
      <c r="F537" s="229" t="s">
        <v>1873</v>
      </c>
      <c r="G537" s="230" t="s">
        <v>263</v>
      </c>
      <c r="H537" s="231">
        <v>1.0860000000000001</v>
      </c>
      <c r="I537" s="232"/>
      <c r="J537" s="233">
        <f>ROUND(I537*H537,2)</f>
        <v>0</v>
      </c>
      <c r="K537" s="229" t="s">
        <v>174</v>
      </c>
      <c r="L537" s="45"/>
      <c r="M537" s="234" t="s">
        <v>1</v>
      </c>
      <c r="N537" s="235" t="s">
        <v>47</v>
      </c>
      <c r="O537" s="92"/>
      <c r="P537" s="236">
        <f>O537*H537</f>
        <v>0</v>
      </c>
      <c r="Q537" s="236">
        <v>0.049000000000000002</v>
      </c>
      <c r="R537" s="236">
        <f>Q537*H537</f>
        <v>0.053214000000000004</v>
      </c>
      <c r="S537" s="236">
        <v>0.049000000000000002</v>
      </c>
      <c r="T537" s="237">
        <f>S537*H537</f>
        <v>0.053214000000000004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38" t="s">
        <v>293</v>
      </c>
      <c r="AT537" s="238" t="s">
        <v>164</v>
      </c>
      <c r="AU537" s="238" t="s">
        <v>91</v>
      </c>
      <c r="AY537" s="18" t="s">
        <v>162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8" t="s">
        <v>89</v>
      </c>
      <c r="BK537" s="239">
        <f>ROUND(I537*H537,2)</f>
        <v>0</v>
      </c>
      <c r="BL537" s="18" t="s">
        <v>293</v>
      </c>
      <c r="BM537" s="238" t="s">
        <v>1874</v>
      </c>
    </row>
    <row r="538" s="2" customFormat="1">
      <c r="A538" s="39"/>
      <c r="B538" s="40"/>
      <c r="C538" s="41"/>
      <c r="D538" s="240" t="s">
        <v>170</v>
      </c>
      <c r="E538" s="41"/>
      <c r="F538" s="241" t="s">
        <v>1875</v>
      </c>
      <c r="G538" s="41"/>
      <c r="H538" s="41"/>
      <c r="I538" s="242"/>
      <c r="J538" s="41"/>
      <c r="K538" s="41"/>
      <c r="L538" s="45"/>
      <c r="M538" s="243"/>
      <c r="N538" s="244"/>
      <c r="O538" s="92"/>
      <c r="P538" s="92"/>
      <c r="Q538" s="92"/>
      <c r="R538" s="92"/>
      <c r="S538" s="92"/>
      <c r="T538" s="93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170</v>
      </c>
      <c r="AU538" s="18" t="s">
        <v>91</v>
      </c>
    </row>
    <row r="539" s="2" customFormat="1">
      <c r="A539" s="39"/>
      <c r="B539" s="40"/>
      <c r="C539" s="41"/>
      <c r="D539" s="245" t="s">
        <v>177</v>
      </c>
      <c r="E539" s="41"/>
      <c r="F539" s="246" t="s">
        <v>1876</v>
      </c>
      <c r="G539" s="41"/>
      <c r="H539" s="41"/>
      <c r="I539" s="242"/>
      <c r="J539" s="41"/>
      <c r="K539" s="41"/>
      <c r="L539" s="45"/>
      <c r="M539" s="243"/>
      <c r="N539" s="244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177</v>
      </c>
      <c r="AU539" s="18" t="s">
        <v>91</v>
      </c>
    </row>
    <row r="540" s="13" customFormat="1">
      <c r="A540" s="13"/>
      <c r="B540" s="248"/>
      <c r="C540" s="249"/>
      <c r="D540" s="240" t="s">
        <v>181</v>
      </c>
      <c r="E540" s="250" t="s">
        <v>1</v>
      </c>
      <c r="F540" s="251" t="s">
        <v>1566</v>
      </c>
      <c r="G540" s="249"/>
      <c r="H540" s="250" t="s">
        <v>1</v>
      </c>
      <c r="I540" s="252"/>
      <c r="J540" s="249"/>
      <c r="K540" s="249"/>
      <c r="L540" s="253"/>
      <c r="M540" s="254"/>
      <c r="N540" s="255"/>
      <c r="O540" s="255"/>
      <c r="P540" s="255"/>
      <c r="Q540" s="255"/>
      <c r="R540" s="255"/>
      <c r="S540" s="255"/>
      <c r="T540" s="25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7" t="s">
        <v>181</v>
      </c>
      <c r="AU540" s="257" t="s">
        <v>91</v>
      </c>
      <c r="AV540" s="13" t="s">
        <v>89</v>
      </c>
      <c r="AW540" s="13" t="s">
        <v>38</v>
      </c>
      <c r="AX540" s="13" t="s">
        <v>82</v>
      </c>
      <c r="AY540" s="257" t="s">
        <v>162</v>
      </c>
    </row>
    <row r="541" s="13" customFormat="1">
      <c r="A541" s="13"/>
      <c r="B541" s="248"/>
      <c r="C541" s="249"/>
      <c r="D541" s="240" t="s">
        <v>181</v>
      </c>
      <c r="E541" s="250" t="s">
        <v>1</v>
      </c>
      <c r="F541" s="251" t="s">
        <v>1423</v>
      </c>
      <c r="G541" s="249"/>
      <c r="H541" s="250" t="s">
        <v>1</v>
      </c>
      <c r="I541" s="252"/>
      <c r="J541" s="249"/>
      <c r="K541" s="249"/>
      <c r="L541" s="253"/>
      <c r="M541" s="254"/>
      <c r="N541" s="255"/>
      <c r="O541" s="255"/>
      <c r="P541" s="255"/>
      <c r="Q541" s="255"/>
      <c r="R541" s="255"/>
      <c r="S541" s="255"/>
      <c r="T541" s="25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7" t="s">
        <v>181</v>
      </c>
      <c r="AU541" s="257" t="s">
        <v>91</v>
      </c>
      <c r="AV541" s="13" t="s">
        <v>89</v>
      </c>
      <c r="AW541" s="13" t="s">
        <v>38</v>
      </c>
      <c r="AX541" s="13" t="s">
        <v>82</v>
      </c>
      <c r="AY541" s="257" t="s">
        <v>162</v>
      </c>
    </row>
    <row r="542" s="14" customFormat="1">
      <c r="A542" s="14"/>
      <c r="B542" s="258"/>
      <c r="C542" s="259"/>
      <c r="D542" s="240" t="s">
        <v>181</v>
      </c>
      <c r="E542" s="260" t="s">
        <v>1</v>
      </c>
      <c r="F542" s="261" t="s">
        <v>1877</v>
      </c>
      <c r="G542" s="259"/>
      <c r="H542" s="262">
        <v>1.0860000000000001</v>
      </c>
      <c r="I542" s="263"/>
      <c r="J542" s="259"/>
      <c r="K542" s="259"/>
      <c r="L542" s="264"/>
      <c r="M542" s="265"/>
      <c r="N542" s="266"/>
      <c r="O542" s="266"/>
      <c r="P542" s="266"/>
      <c r="Q542" s="266"/>
      <c r="R542" s="266"/>
      <c r="S542" s="266"/>
      <c r="T542" s="267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8" t="s">
        <v>181</v>
      </c>
      <c r="AU542" s="268" t="s">
        <v>91</v>
      </c>
      <c r="AV542" s="14" t="s">
        <v>91</v>
      </c>
      <c r="AW542" s="14" t="s">
        <v>38</v>
      </c>
      <c r="AX542" s="14" t="s">
        <v>89</v>
      </c>
      <c r="AY542" s="268" t="s">
        <v>162</v>
      </c>
    </row>
    <row r="543" s="2" customFormat="1" ht="16.5" customHeight="1">
      <c r="A543" s="39"/>
      <c r="B543" s="40"/>
      <c r="C543" s="227" t="s">
        <v>723</v>
      </c>
      <c r="D543" s="227" t="s">
        <v>164</v>
      </c>
      <c r="E543" s="228" t="s">
        <v>1878</v>
      </c>
      <c r="F543" s="229" t="s">
        <v>1879</v>
      </c>
      <c r="G543" s="230" t="s">
        <v>263</v>
      </c>
      <c r="H543" s="231">
        <v>1.8300000000000001</v>
      </c>
      <c r="I543" s="232"/>
      <c r="J543" s="233">
        <f>ROUND(I543*H543,2)</f>
        <v>0</v>
      </c>
      <c r="K543" s="229" t="s">
        <v>174</v>
      </c>
      <c r="L543" s="45"/>
      <c r="M543" s="234" t="s">
        <v>1</v>
      </c>
      <c r="N543" s="235" t="s">
        <v>47</v>
      </c>
      <c r="O543" s="92"/>
      <c r="P543" s="236">
        <f>O543*H543</f>
        <v>0</v>
      </c>
      <c r="Q543" s="236">
        <v>0.034000000000000002</v>
      </c>
      <c r="R543" s="236">
        <f>Q543*H543</f>
        <v>0.062220000000000004</v>
      </c>
      <c r="S543" s="236">
        <v>0.034000000000000002</v>
      </c>
      <c r="T543" s="237">
        <f>S543*H543</f>
        <v>0.062220000000000004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293</v>
      </c>
      <c r="AT543" s="238" t="s">
        <v>164</v>
      </c>
      <c r="AU543" s="238" t="s">
        <v>91</v>
      </c>
      <c r="AY543" s="18" t="s">
        <v>162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89</v>
      </c>
      <c r="BK543" s="239">
        <f>ROUND(I543*H543,2)</f>
        <v>0</v>
      </c>
      <c r="BL543" s="18" t="s">
        <v>293</v>
      </c>
      <c r="BM543" s="238" t="s">
        <v>1880</v>
      </c>
    </row>
    <row r="544" s="2" customFormat="1">
      <c r="A544" s="39"/>
      <c r="B544" s="40"/>
      <c r="C544" s="41"/>
      <c r="D544" s="240" t="s">
        <v>170</v>
      </c>
      <c r="E544" s="41"/>
      <c r="F544" s="241" t="s">
        <v>1881</v>
      </c>
      <c r="G544" s="41"/>
      <c r="H544" s="41"/>
      <c r="I544" s="242"/>
      <c r="J544" s="41"/>
      <c r="K544" s="41"/>
      <c r="L544" s="45"/>
      <c r="M544" s="243"/>
      <c r="N544" s="244"/>
      <c r="O544" s="92"/>
      <c r="P544" s="92"/>
      <c r="Q544" s="92"/>
      <c r="R544" s="92"/>
      <c r="S544" s="92"/>
      <c r="T544" s="93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170</v>
      </c>
      <c r="AU544" s="18" t="s">
        <v>91</v>
      </c>
    </row>
    <row r="545" s="2" customFormat="1">
      <c r="A545" s="39"/>
      <c r="B545" s="40"/>
      <c r="C545" s="41"/>
      <c r="D545" s="245" t="s">
        <v>177</v>
      </c>
      <c r="E545" s="41"/>
      <c r="F545" s="246" t="s">
        <v>1882</v>
      </c>
      <c r="G545" s="41"/>
      <c r="H545" s="41"/>
      <c r="I545" s="242"/>
      <c r="J545" s="41"/>
      <c r="K545" s="41"/>
      <c r="L545" s="45"/>
      <c r="M545" s="243"/>
      <c r="N545" s="244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177</v>
      </c>
      <c r="AU545" s="18" t="s">
        <v>91</v>
      </c>
    </row>
    <row r="546" s="13" customFormat="1">
      <c r="A546" s="13"/>
      <c r="B546" s="248"/>
      <c r="C546" s="249"/>
      <c r="D546" s="240" t="s">
        <v>181</v>
      </c>
      <c r="E546" s="250" t="s">
        <v>1</v>
      </c>
      <c r="F546" s="251" t="s">
        <v>1795</v>
      </c>
      <c r="G546" s="249"/>
      <c r="H546" s="250" t="s">
        <v>1</v>
      </c>
      <c r="I546" s="252"/>
      <c r="J546" s="249"/>
      <c r="K546" s="249"/>
      <c r="L546" s="253"/>
      <c r="M546" s="254"/>
      <c r="N546" s="255"/>
      <c r="O546" s="255"/>
      <c r="P546" s="255"/>
      <c r="Q546" s="255"/>
      <c r="R546" s="255"/>
      <c r="S546" s="255"/>
      <c r="T546" s="25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7" t="s">
        <v>181</v>
      </c>
      <c r="AU546" s="257" t="s">
        <v>91</v>
      </c>
      <c r="AV546" s="13" t="s">
        <v>89</v>
      </c>
      <c r="AW546" s="13" t="s">
        <v>38</v>
      </c>
      <c r="AX546" s="13" t="s">
        <v>82</v>
      </c>
      <c r="AY546" s="257" t="s">
        <v>162</v>
      </c>
    </row>
    <row r="547" s="13" customFormat="1">
      <c r="A547" s="13"/>
      <c r="B547" s="248"/>
      <c r="C547" s="249"/>
      <c r="D547" s="240" t="s">
        <v>181</v>
      </c>
      <c r="E547" s="250" t="s">
        <v>1</v>
      </c>
      <c r="F547" s="251" t="s">
        <v>1835</v>
      </c>
      <c r="G547" s="249"/>
      <c r="H547" s="250" t="s">
        <v>1</v>
      </c>
      <c r="I547" s="252"/>
      <c r="J547" s="249"/>
      <c r="K547" s="249"/>
      <c r="L547" s="253"/>
      <c r="M547" s="254"/>
      <c r="N547" s="255"/>
      <c r="O547" s="255"/>
      <c r="P547" s="255"/>
      <c r="Q547" s="255"/>
      <c r="R547" s="255"/>
      <c r="S547" s="255"/>
      <c r="T547" s="25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57" t="s">
        <v>181</v>
      </c>
      <c r="AU547" s="257" t="s">
        <v>91</v>
      </c>
      <c r="AV547" s="13" t="s">
        <v>89</v>
      </c>
      <c r="AW547" s="13" t="s">
        <v>38</v>
      </c>
      <c r="AX547" s="13" t="s">
        <v>82</v>
      </c>
      <c r="AY547" s="257" t="s">
        <v>162</v>
      </c>
    </row>
    <row r="548" s="14" customFormat="1">
      <c r="A548" s="14"/>
      <c r="B548" s="258"/>
      <c r="C548" s="259"/>
      <c r="D548" s="240" t="s">
        <v>181</v>
      </c>
      <c r="E548" s="260" t="s">
        <v>1</v>
      </c>
      <c r="F548" s="261" t="s">
        <v>1883</v>
      </c>
      <c r="G548" s="259"/>
      <c r="H548" s="262">
        <v>0.86499999999999999</v>
      </c>
      <c r="I548" s="263"/>
      <c r="J548" s="259"/>
      <c r="K548" s="259"/>
      <c r="L548" s="264"/>
      <c r="M548" s="265"/>
      <c r="N548" s="266"/>
      <c r="O548" s="266"/>
      <c r="P548" s="266"/>
      <c r="Q548" s="266"/>
      <c r="R548" s="266"/>
      <c r="S548" s="266"/>
      <c r="T548" s="267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8" t="s">
        <v>181</v>
      </c>
      <c r="AU548" s="268" t="s">
        <v>91</v>
      </c>
      <c r="AV548" s="14" t="s">
        <v>91</v>
      </c>
      <c r="AW548" s="14" t="s">
        <v>38</v>
      </c>
      <c r="AX548" s="14" t="s">
        <v>82</v>
      </c>
      <c r="AY548" s="268" t="s">
        <v>162</v>
      </c>
    </row>
    <row r="549" s="16" customFormat="1">
      <c r="A549" s="16"/>
      <c r="B549" s="290"/>
      <c r="C549" s="291"/>
      <c r="D549" s="240" t="s">
        <v>181</v>
      </c>
      <c r="E549" s="292" t="s">
        <v>1</v>
      </c>
      <c r="F549" s="293" t="s">
        <v>372</v>
      </c>
      <c r="G549" s="291"/>
      <c r="H549" s="294">
        <v>0.86499999999999999</v>
      </c>
      <c r="I549" s="295"/>
      <c r="J549" s="291"/>
      <c r="K549" s="291"/>
      <c r="L549" s="296"/>
      <c r="M549" s="297"/>
      <c r="N549" s="298"/>
      <c r="O549" s="298"/>
      <c r="P549" s="298"/>
      <c r="Q549" s="298"/>
      <c r="R549" s="298"/>
      <c r="S549" s="298"/>
      <c r="T549" s="299"/>
      <c r="U549" s="16"/>
      <c r="V549" s="16"/>
      <c r="W549" s="16"/>
      <c r="X549" s="16"/>
      <c r="Y549" s="16"/>
      <c r="Z549" s="16"/>
      <c r="AA549" s="16"/>
      <c r="AB549" s="16"/>
      <c r="AC549" s="16"/>
      <c r="AD549" s="16"/>
      <c r="AE549" s="16"/>
      <c r="AT549" s="300" t="s">
        <v>181</v>
      </c>
      <c r="AU549" s="300" t="s">
        <v>91</v>
      </c>
      <c r="AV549" s="16" t="s">
        <v>187</v>
      </c>
      <c r="AW549" s="16" t="s">
        <v>38</v>
      </c>
      <c r="AX549" s="16" t="s">
        <v>82</v>
      </c>
      <c r="AY549" s="300" t="s">
        <v>162</v>
      </c>
    </row>
    <row r="550" s="13" customFormat="1">
      <c r="A550" s="13"/>
      <c r="B550" s="248"/>
      <c r="C550" s="249"/>
      <c r="D550" s="240" t="s">
        <v>181</v>
      </c>
      <c r="E550" s="250" t="s">
        <v>1</v>
      </c>
      <c r="F550" s="251" t="s">
        <v>1840</v>
      </c>
      <c r="G550" s="249"/>
      <c r="H550" s="250" t="s">
        <v>1</v>
      </c>
      <c r="I550" s="252"/>
      <c r="J550" s="249"/>
      <c r="K550" s="249"/>
      <c r="L550" s="253"/>
      <c r="M550" s="254"/>
      <c r="N550" s="255"/>
      <c r="O550" s="255"/>
      <c r="P550" s="255"/>
      <c r="Q550" s="255"/>
      <c r="R550" s="255"/>
      <c r="S550" s="255"/>
      <c r="T550" s="25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7" t="s">
        <v>181</v>
      </c>
      <c r="AU550" s="257" t="s">
        <v>91</v>
      </c>
      <c r="AV550" s="13" t="s">
        <v>89</v>
      </c>
      <c r="AW550" s="13" t="s">
        <v>38</v>
      </c>
      <c r="AX550" s="13" t="s">
        <v>82</v>
      </c>
      <c r="AY550" s="257" t="s">
        <v>162</v>
      </c>
    </row>
    <row r="551" s="14" customFormat="1">
      <c r="A551" s="14"/>
      <c r="B551" s="258"/>
      <c r="C551" s="259"/>
      <c r="D551" s="240" t="s">
        <v>181</v>
      </c>
      <c r="E551" s="260" t="s">
        <v>1</v>
      </c>
      <c r="F551" s="261" t="s">
        <v>1884</v>
      </c>
      <c r="G551" s="259"/>
      <c r="H551" s="262">
        <v>0.76300000000000001</v>
      </c>
      <c r="I551" s="263"/>
      <c r="J551" s="259"/>
      <c r="K551" s="259"/>
      <c r="L551" s="264"/>
      <c r="M551" s="265"/>
      <c r="N551" s="266"/>
      <c r="O551" s="266"/>
      <c r="P551" s="266"/>
      <c r="Q551" s="266"/>
      <c r="R551" s="266"/>
      <c r="S551" s="266"/>
      <c r="T551" s="267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8" t="s">
        <v>181</v>
      </c>
      <c r="AU551" s="268" t="s">
        <v>91</v>
      </c>
      <c r="AV551" s="14" t="s">
        <v>91</v>
      </c>
      <c r="AW551" s="14" t="s">
        <v>38</v>
      </c>
      <c r="AX551" s="14" t="s">
        <v>82</v>
      </c>
      <c r="AY551" s="268" t="s">
        <v>162</v>
      </c>
    </row>
    <row r="552" s="14" customFormat="1">
      <c r="A552" s="14"/>
      <c r="B552" s="258"/>
      <c r="C552" s="259"/>
      <c r="D552" s="240" t="s">
        <v>181</v>
      </c>
      <c r="E552" s="260" t="s">
        <v>1</v>
      </c>
      <c r="F552" s="261" t="s">
        <v>1885</v>
      </c>
      <c r="G552" s="259"/>
      <c r="H552" s="262">
        <v>0.20200000000000001</v>
      </c>
      <c r="I552" s="263"/>
      <c r="J552" s="259"/>
      <c r="K552" s="259"/>
      <c r="L552" s="264"/>
      <c r="M552" s="265"/>
      <c r="N552" s="266"/>
      <c r="O552" s="266"/>
      <c r="P552" s="266"/>
      <c r="Q552" s="266"/>
      <c r="R552" s="266"/>
      <c r="S552" s="266"/>
      <c r="T552" s="267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8" t="s">
        <v>181</v>
      </c>
      <c r="AU552" s="268" t="s">
        <v>91</v>
      </c>
      <c r="AV552" s="14" t="s">
        <v>91</v>
      </c>
      <c r="AW552" s="14" t="s">
        <v>38</v>
      </c>
      <c r="AX552" s="14" t="s">
        <v>82</v>
      </c>
      <c r="AY552" s="268" t="s">
        <v>162</v>
      </c>
    </row>
    <row r="553" s="16" customFormat="1">
      <c r="A553" s="16"/>
      <c r="B553" s="290"/>
      <c r="C553" s="291"/>
      <c r="D553" s="240" t="s">
        <v>181</v>
      </c>
      <c r="E553" s="292" t="s">
        <v>1</v>
      </c>
      <c r="F553" s="293" t="s">
        <v>372</v>
      </c>
      <c r="G553" s="291"/>
      <c r="H553" s="294">
        <v>0.96499999999999997</v>
      </c>
      <c r="I553" s="295"/>
      <c r="J553" s="291"/>
      <c r="K553" s="291"/>
      <c r="L553" s="296"/>
      <c r="M553" s="297"/>
      <c r="N553" s="298"/>
      <c r="O553" s="298"/>
      <c r="P553" s="298"/>
      <c r="Q553" s="298"/>
      <c r="R553" s="298"/>
      <c r="S553" s="298"/>
      <c r="T553" s="299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300" t="s">
        <v>181</v>
      </c>
      <c r="AU553" s="300" t="s">
        <v>91</v>
      </c>
      <c r="AV553" s="16" t="s">
        <v>187</v>
      </c>
      <c r="AW553" s="16" t="s">
        <v>38</v>
      </c>
      <c r="AX553" s="16" t="s">
        <v>82</v>
      </c>
      <c r="AY553" s="300" t="s">
        <v>162</v>
      </c>
    </row>
    <row r="554" s="15" customFormat="1">
      <c r="A554" s="15"/>
      <c r="B554" s="269"/>
      <c r="C554" s="270"/>
      <c r="D554" s="240" t="s">
        <v>181</v>
      </c>
      <c r="E554" s="271" t="s">
        <v>1</v>
      </c>
      <c r="F554" s="272" t="s">
        <v>186</v>
      </c>
      <c r="G554" s="270"/>
      <c r="H554" s="273">
        <v>1.8300000000000001</v>
      </c>
      <c r="I554" s="274"/>
      <c r="J554" s="270"/>
      <c r="K554" s="270"/>
      <c r="L554" s="275"/>
      <c r="M554" s="276"/>
      <c r="N554" s="277"/>
      <c r="O554" s="277"/>
      <c r="P554" s="277"/>
      <c r="Q554" s="277"/>
      <c r="R554" s="277"/>
      <c r="S554" s="277"/>
      <c r="T554" s="278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9" t="s">
        <v>181</v>
      </c>
      <c r="AU554" s="279" t="s">
        <v>91</v>
      </c>
      <c r="AV554" s="15" t="s">
        <v>168</v>
      </c>
      <c r="AW554" s="15" t="s">
        <v>38</v>
      </c>
      <c r="AX554" s="15" t="s">
        <v>89</v>
      </c>
      <c r="AY554" s="279" t="s">
        <v>162</v>
      </c>
    </row>
    <row r="555" s="2" customFormat="1" ht="16.5" customHeight="1">
      <c r="A555" s="39"/>
      <c r="B555" s="40"/>
      <c r="C555" s="227" t="s">
        <v>729</v>
      </c>
      <c r="D555" s="227" t="s">
        <v>164</v>
      </c>
      <c r="E555" s="228" t="s">
        <v>1886</v>
      </c>
      <c r="F555" s="229" t="s">
        <v>1887</v>
      </c>
      <c r="G555" s="230" t="s">
        <v>263</v>
      </c>
      <c r="H555" s="231">
        <v>1.8300000000000001</v>
      </c>
      <c r="I555" s="232"/>
      <c r="J555" s="233">
        <f>ROUND(I555*H555,2)</f>
        <v>0</v>
      </c>
      <c r="K555" s="229" t="s">
        <v>174</v>
      </c>
      <c r="L555" s="45"/>
      <c r="M555" s="234" t="s">
        <v>1</v>
      </c>
      <c r="N555" s="235" t="s">
        <v>47</v>
      </c>
      <c r="O555" s="92"/>
      <c r="P555" s="236">
        <f>O555*H555</f>
        <v>0</v>
      </c>
      <c r="Q555" s="236">
        <v>0.00027</v>
      </c>
      <c r="R555" s="236">
        <f>Q555*H555</f>
        <v>0.00049410000000000003</v>
      </c>
      <c r="S555" s="236">
        <v>0</v>
      </c>
      <c r="T555" s="237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8" t="s">
        <v>293</v>
      </c>
      <c r="AT555" s="238" t="s">
        <v>164</v>
      </c>
      <c r="AU555" s="238" t="s">
        <v>91</v>
      </c>
      <c r="AY555" s="18" t="s">
        <v>162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8" t="s">
        <v>89</v>
      </c>
      <c r="BK555" s="239">
        <f>ROUND(I555*H555,2)</f>
        <v>0</v>
      </c>
      <c r="BL555" s="18" t="s">
        <v>293</v>
      </c>
      <c r="BM555" s="238" t="s">
        <v>1888</v>
      </c>
    </row>
    <row r="556" s="2" customFormat="1">
      <c r="A556" s="39"/>
      <c r="B556" s="40"/>
      <c r="C556" s="41"/>
      <c r="D556" s="240" t="s">
        <v>170</v>
      </c>
      <c r="E556" s="41"/>
      <c r="F556" s="241" t="s">
        <v>1889</v>
      </c>
      <c r="G556" s="41"/>
      <c r="H556" s="41"/>
      <c r="I556" s="242"/>
      <c r="J556" s="41"/>
      <c r="K556" s="41"/>
      <c r="L556" s="45"/>
      <c r="M556" s="243"/>
      <c r="N556" s="244"/>
      <c r="O556" s="92"/>
      <c r="P556" s="92"/>
      <c r="Q556" s="92"/>
      <c r="R556" s="92"/>
      <c r="S556" s="92"/>
      <c r="T556" s="93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T556" s="18" t="s">
        <v>170</v>
      </c>
      <c r="AU556" s="18" t="s">
        <v>91</v>
      </c>
    </row>
    <row r="557" s="2" customFormat="1">
      <c r="A557" s="39"/>
      <c r="B557" s="40"/>
      <c r="C557" s="41"/>
      <c r="D557" s="245" t="s">
        <v>177</v>
      </c>
      <c r="E557" s="41"/>
      <c r="F557" s="246" t="s">
        <v>1890</v>
      </c>
      <c r="G557" s="41"/>
      <c r="H557" s="41"/>
      <c r="I557" s="242"/>
      <c r="J557" s="41"/>
      <c r="K557" s="41"/>
      <c r="L557" s="45"/>
      <c r="M557" s="243"/>
      <c r="N557" s="244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177</v>
      </c>
      <c r="AU557" s="18" t="s">
        <v>91</v>
      </c>
    </row>
    <row r="558" s="2" customFormat="1">
      <c r="A558" s="39"/>
      <c r="B558" s="40"/>
      <c r="C558" s="41"/>
      <c r="D558" s="240" t="s">
        <v>179</v>
      </c>
      <c r="E558" s="41"/>
      <c r="F558" s="247" t="s">
        <v>1829</v>
      </c>
      <c r="G558" s="41"/>
      <c r="H558" s="41"/>
      <c r="I558" s="242"/>
      <c r="J558" s="41"/>
      <c r="K558" s="41"/>
      <c r="L558" s="45"/>
      <c r="M558" s="243"/>
      <c r="N558" s="24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179</v>
      </c>
      <c r="AU558" s="18" t="s">
        <v>91</v>
      </c>
    </row>
    <row r="559" s="2" customFormat="1" ht="16.5" customHeight="1">
      <c r="A559" s="39"/>
      <c r="B559" s="40"/>
      <c r="C559" s="227" t="s">
        <v>738</v>
      </c>
      <c r="D559" s="227" t="s">
        <v>164</v>
      </c>
      <c r="E559" s="228" t="s">
        <v>1891</v>
      </c>
      <c r="F559" s="229" t="s">
        <v>1892</v>
      </c>
      <c r="G559" s="230" t="s">
        <v>263</v>
      </c>
      <c r="H559" s="231">
        <v>1.0860000000000001</v>
      </c>
      <c r="I559" s="232"/>
      <c r="J559" s="233">
        <f>ROUND(I559*H559,2)</f>
        <v>0</v>
      </c>
      <c r="K559" s="229" t="s">
        <v>174</v>
      </c>
      <c r="L559" s="45"/>
      <c r="M559" s="234" t="s">
        <v>1</v>
      </c>
      <c r="N559" s="235" t="s">
        <v>47</v>
      </c>
      <c r="O559" s="92"/>
      <c r="P559" s="236">
        <f>O559*H559</f>
        <v>0</v>
      </c>
      <c r="Q559" s="236">
        <v>0.0028300000000000001</v>
      </c>
      <c r="R559" s="236">
        <f>Q559*H559</f>
        <v>0.0030733800000000001</v>
      </c>
      <c r="S559" s="236">
        <v>0</v>
      </c>
      <c r="T559" s="237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8" t="s">
        <v>293</v>
      </c>
      <c r="AT559" s="238" t="s">
        <v>164</v>
      </c>
      <c r="AU559" s="238" t="s">
        <v>91</v>
      </c>
      <c r="AY559" s="18" t="s">
        <v>162</v>
      </c>
      <c r="BE559" s="239">
        <f>IF(N559="základní",J559,0)</f>
        <v>0</v>
      </c>
      <c r="BF559" s="239">
        <f>IF(N559="snížená",J559,0)</f>
        <v>0</v>
      </c>
      <c r="BG559" s="239">
        <f>IF(N559="zákl. přenesená",J559,0)</f>
        <v>0</v>
      </c>
      <c r="BH559" s="239">
        <f>IF(N559="sníž. přenesená",J559,0)</f>
        <v>0</v>
      </c>
      <c r="BI559" s="239">
        <f>IF(N559="nulová",J559,0)</f>
        <v>0</v>
      </c>
      <c r="BJ559" s="18" t="s">
        <v>89</v>
      </c>
      <c r="BK559" s="239">
        <f>ROUND(I559*H559,2)</f>
        <v>0</v>
      </c>
      <c r="BL559" s="18" t="s">
        <v>293</v>
      </c>
      <c r="BM559" s="238" t="s">
        <v>1893</v>
      </c>
    </row>
    <row r="560" s="2" customFormat="1">
      <c r="A560" s="39"/>
      <c r="B560" s="40"/>
      <c r="C560" s="41"/>
      <c r="D560" s="240" t="s">
        <v>170</v>
      </c>
      <c r="E560" s="41"/>
      <c r="F560" s="241" t="s">
        <v>1894</v>
      </c>
      <c r="G560" s="41"/>
      <c r="H560" s="41"/>
      <c r="I560" s="242"/>
      <c r="J560" s="41"/>
      <c r="K560" s="41"/>
      <c r="L560" s="45"/>
      <c r="M560" s="243"/>
      <c r="N560" s="244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170</v>
      </c>
      <c r="AU560" s="18" t="s">
        <v>91</v>
      </c>
    </row>
    <row r="561" s="2" customFormat="1">
      <c r="A561" s="39"/>
      <c r="B561" s="40"/>
      <c r="C561" s="41"/>
      <c r="D561" s="245" t="s">
        <v>177</v>
      </c>
      <c r="E561" s="41"/>
      <c r="F561" s="246" t="s">
        <v>1895</v>
      </c>
      <c r="G561" s="41"/>
      <c r="H561" s="41"/>
      <c r="I561" s="242"/>
      <c r="J561" s="41"/>
      <c r="K561" s="41"/>
      <c r="L561" s="45"/>
      <c r="M561" s="243"/>
      <c r="N561" s="244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177</v>
      </c>
      <c r="AU561" s="18" t="s">
        <v>91</v>
      </c>
    </row>
    <row r="562" s="2" customFormat="1" ht="16.5" customHeight="1">
      <c r="A562" s="39"/>
      <c r="B562" s="40"/>
      <c r="C562" s="227" t="s">
        <v>744</v>
      </c>
      <c r="D562" s="227" t="s">
        <v>164</v>
      </c>
      <c r="E562" s="228" t="s">
        <v>1896</v>
      </c>
      <c r="F562" s="229" t="s">
        <v>1897</v>
      </c>
      <c r="G562" s="230" t="s">
        <v>263</v>
      </c>
      <c r="H562" s="231">
        <v>1.8300000000000001</v>
      </c>
      <c r="I562" s="232"/>
      <c r="J562" s="233">
        <f>ROUND(I562*H562,2)</f>
        <v>0</v>
      </c>
      <c r="K562" s="229" t="s">
        <v>174</v>
      </c>
      <c r="L562" s="45"/>
      <c r="M562" s="234" t="s">
        <v>1</v>
      </c>
      <c r="N562" s="235" t="s">
        <v>47</v>
      </c>
      <c r="O562" s="92"/>
      <c r="P562" s="236">
        <f>O562*H562</f>
        <v>0</v>
      </c>
      <c r="Q562" s="236">
        <v>0.0023800000000000002</v>
      </c>
      <c r="R562" s="236">
        <f>Q562*H562</f>
        <v>0.0043554000000000006</v>
      </c>
      <c r="S562" s="236">
        <v>0</v>
      </c>
      <c r="T562" s="237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8" t="s">
        <v>293</v>
      </c>
      <c r="AT562" s="238" t="s">
        <v>164</v>
      </c>
      <c r="AU562" s="238" t="s">
        <v>91</v>
      </c>
      <c r="AY562" s="18" t="s">
        <v>162</v>
      </c>
      <c r="BE562" s="239">
        <f>IF(N562="základní",J562,0)</f>
        <v>0</v>
      </c>
      <c r="BF562" s="239">
        <f>IF(N562="snížená",J562,0)</f>
        <v>0</v>
      </c>
      <c r="BG562" s="239">
        <f>IF(N562="zákl. přenesená",J562,0)</f>
        <v>0</v>
      </c>
      <c r="BH562" s="239">
        <f>IF(N562="sníž. přenesená",J562,0)</f>
        <v>0</v>
      </c>
      <c r="BI562" s="239">
        <f>IF(N562="nulová",J562,0)</f>
        <v>0</v>
      </c>
      <c r="BJ562" s="18" t="s">
        <v>89</v>
      </c>
      <c r="BK562" s="239">
        <f>ROUND(I562*H562,2)</f>
        <v>0</v>
      </c>
      <c r="BL562" s="18" t="s">
        <v>293</v>
      </c>
      <c r="BM562" s="238" t="s">
        <v>1898</v>
      </c>
    </row>
    <row r="563" s="2" customFormat="1">
      <c r="A563" s="39"/>
      <c r="B563" s="40"/>
      <c r="C563" s="41"/>
      <c r="D563" s="240" t="s">
        <v>170</v>
      </c>
      <c r="E563" s="41"/>
      <c r="F563" s="241" t="s">
        <v>1899</v>
      </c>
      <c r="G563" s="41"/>
      <c r="H563" s="41"/>
      <c r="I563" s="242"/>
      <c r="J563" s="41"/>
      <c r="K563" s="41"/>
      <c r="L563" s="45"/>
      <c r="M563" s="243"/>
      <c r="N563" s="244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170</v>
      </c>
      <c r="AU563" s="18" t="s">
        <v>91</v>
      </c>
    </row>
    <row r="564" s="2" customFormat="1">
      <c r="A564" s="39"/>
      <c r="B564" s="40"/>
      <c r="C564" s="41"/>
      <c r="D564" s="245" t="s">
        <v>177</v>
      </c>
      <c r="E564" s="41"/>
      <c r="F564" s="246" t="s">
        <v>1900</v>
      </c>
      <c r="G564" s="41"/>
      <c r="H564" s="41"/>
      <c r="I564" s="242"/>
      <c r="J564" s="41"/>
      <c r="K564" s="41"/>
      <c r="L564" s="45"/>
      <c r="M564" s="243"/>
      <c r="N564" s="244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177</v>
      </c>
      <c r="AU564" s="18" t="s">
        <v>91</v>
      </c>
    </row>
    <row r="565" s="2" customFormat="1">
      <c r="A565" s="39"/>
      <c r="B565" s="40"/>
      <c r="C565" s="41"/>
      <c r="D565" s="240" t="s">
        <v>179</v>
      </c>
      <c r="E565" s="41"/>
      <c r="F565" s="247" t="s">
        <v>1829</v>
      </c>
      <c r="G565" s="41"/>
      <c r="H565" s="41"/>
      <c r="I565" s="242"/>
      <c r="J565" s="41"/>
      <c r="K565" s="41"/>
      <c r="L565" s="45"/>
      <c r="M565" s="304"/>
      <c r="N565" s="305"/>
      <c r="O565" s="306"/>
      <c r="P565" s="306"/>
      <c r="Q565" s="306"/>
      <c r="R565" s="306"/>
      <c r="S565" s="306"/>
      <c r="T565" s="307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179</v>
      </c>
      <c r="AU565" s="18" t="s">
        <v>91</v>
      </c>
    </row>
    <row r="566" s="2" customFormat="1" ht="6.96" customHeight="1">
      <c r="A566" s="39"/>
      <c r="B566" s="67"/>
      <c r="C566" s="68"/>
      <c r="D566" s="68"/>
      <c r="E566" s="68"/>
      <c r="F566" s="68"/>
      <c r="G566" s="68"/>
      <c r="H566" s="68"/>
      <c r="I566" s="68"/>
      <c r="J566" s="68"/>
      <c r="K566" s="68"/>
      <c r="L566" s="45"/>
      <c r="M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</row>
  </sheetData>
  <sheetProtection sheet="1" autoFilter="0" formatColumns="0" formatRows="0" objects="1" scenarios="1" spinCount="100000" saltValue="nxYfW6HzCEmEYwEGHYlYLAfHNTnmSxyuUTWpfJPAskJoHpQ9v2RgMloHYMwQ2fITvz1r1afiKpsgAd63k0vZ/g==" hashValue="JmcxMugqBrnKBOWVsNeMpz8n8nDNM7zNiUq2dXwZFXRqgPjmB5du7GTrKzcqNhTSVndwpi0b5fjFdXX2yz16+A==" algorithmName="SHA-512" password="CC35"/>
  <autoFilter ref="C133:K5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2:H122"/>
    <mergeCell ref="E124:H124"/>
    <mergeCell ref="E126:H126"/>
    <mergeCell ref="L2:V2"/>
  </mergeCells>
  <hyperlinks>
    <hyperlink ref="F139" r:id="rId1" display="https://podminky.urs.cz/item/CS_URS_2024_01/111211201"/>
    <hyperlink ref="F151" r:id="rId2" display="https://podminky.urs.cz/item/CS_URS_2024_01/122151103"/>
    <hyperlink ref="F163" r:id="rId3" display="https://podminky.urs.cz/item/CS_URS_2024_01/122551304"/>
    <hyperlink ref="F175" r:id="rId4" display="https://podminky.urs.cz/item/CS_URS_2024_01/155131312"/>
    <hyperlink ref="F185" r:id="rId5" display="https://podminky.urs.cz/item/CS_URS_2024_01/155212116"/>
    <hyperlink ref="F192" r:id="rId6" display="https://podminky.urs.cz/item/CS_URS_2024_01/155213111"/>
    <hyperlink ref="F200" r:id="rId7" display="https://podminky.urs.cz/item/CS_URS_2024_01/155213511"/>
    <hyperlink ref="F203" r:id="rId8" display="https://podminky.urs.cz/item/CS_URS_2024_01/155214111"/>
    <hyperlink ref="F213" r:id="rId9" display="https://podminky.urs.cz/item/CS_URS_2024_01/155214211"/>
    <hyperlink ref="F223" r:id="rId10" display="https://podminky.urs.cz/item/CS_URS_2024_01/155213614"/>
    <hyperlink ref="F230" r:id="rId11" display="https://podminky.urs.cz/item/CS_URS_2024_01/153271122"/>
    <hyperlink ref="F237" r:id="rId12" display="https://podminky.urs.cz/item/CS_URS_2024_01/162351103"/>
    <hyperlink ref="F243" r:id="rId13" display="https://podminky.urs.cz/item/CS_URS_2024_01/162351143"/>
    <hyperlink ref="F247" r:id="rId14" display="https://podminky.urs.cz/item/CS_URS_2024_01/167151101"/>
    <hyperlink ref="F251" r:id="rId15" display="https://podminky.urs.cz/item/CS_URS_2024_01/174251101"/>
    <hyperlink ref="F254" r:id="rId16" display="https://podminky.urs.cz/item/CS_URS_2024_01/181411123"/>
    <hyperlink ref="F261" r:id="rId17" display="https://podminky.urs.cz/item/CS_URS_2024_01/153211005"/>
    <hyperlink ref="F271" r:id="rId18" display="https://podminky.urs.cz/item/CS_URS_2024_01/153273123"/>
    <hyperlink ref="F278" r:id="rId19" display="https://podminky.urs.cz/item/CS_URS_2024_01/212792311"/>
    <hyperlink ref="F285" r:id="rId20" display="https://podminky.urs.cz/item/CS_URS_2024_01/274311127"/>
    <hyperlink ref="F292" r:id="rId21" display="https://podminky.urs.cz/item/CS_URS_2024_01/274311191"/>
    <hyperlink ref="F298" r:id="rId22" display="https://podminky.urs.cz/item/CS_URS_2024_01/321321116"/>
    <hyperlink ref="F305" r:id="rId23" display="https://podminky.urs.cz/item/CS_URS_2024_01/321351010"/>
    <hyperlink ref="F314" r:id="rId24" display="https://podminky.urs.cz/item/CS_URS_2024_01/321352010"/>
    <hyperlink ref="F317" r:id="rId25" display="https://podminky.urs.cz/item/CS_URS_2024_01/321366112"/>
    <hyperlink ref="F330" r:id="rId26" display="https://podminky.urs.cz/item/CS_URS_2024_01/317661142"/>
    <hyperlink ref="F337" r:id="rId27" display="https://podminky.urs.cz/item/CS_URS_2024_01/334213111"/>
    <hyperlink ref="F351" r:id="rId28" display="https://podminky.urs.cz/item/CS_URS_2024_01/334213921"/>
    <hyperlink ref="F365" r:id="rId29" display="https://podminky.urs.cz/item/CS_URS_2024_01/334213922"/>
    <hyperlink ref="F379" r:id="rId30" display="https://podminky.urs.cz/item/CS_URS_2024_01/451317777"/>
    <hyperlink ref="F385" r:id="rId31" display="https://podminky.urs.cz/item/CS_URS_2024_01/451577777"/>
    <hyperlink ref="F391" r:id="rId32" display="https://podminky.urs.cz/item/CS_URS_2024_01/591241111"/>
    <hyperlink ref="F398" r:id="rId33" display="https://podminky.urs.cz/item/CS_URS_2024_01/591141111"/>
    <hyperlink ref="F405" r:id="rId34" display="https://podminky.urs.cz/item/CS_URS_2024_01/591211111"/>
    <hyperlink ref="F412" r:id="rId35" display="https://podminky.urs.cz/item/CS_URS_2024_01/564831011"/>
    <hyperlink ref="F417" r:id="rId36" display="https://podminky.urs.cz/item/CS_URS_2024_01/571905111"/>
    <hyperlink ref="F423" r:id="rId37" display="https://podminky.urs.cz/item/CS_URS_2024_01/628633112"/>
    <hyperlink ref="F438" r:id="rId38" display="https://podminky.urs.cz/item/CS_URS_2024_01/927211111"/>
    <hyperlink ref="F443" r:id="rId39" display="https://podminky.urs.cz/item/CS_URS_2024_01/931992121"/>
    <hyperlink ref="F450" r:id="rId40" display="https://podminky.urs.cz/item/CS_URS_2024_01/931994142"/>
    <hyperlink ref="F460" r:id="rId41" display="https://podminky.urs.cz/item/CS_URS_2024_01/953965115"/>
    <hyperlink ref="F467" r:id="rId42" display="https://podminky.urs.cz/item/CS_URS_2024_01/962042320"/>
    <hyperlink ref="F472" r:id="rId43" display="https://podminky.urs.cz/item/CS_URS_2024_01/962042321"/>
    <hyperlink ref="F481" r:id="rId44" display="https://podminky.urs.cz/item/CS_URS_2024_01/997013501"/>
    <hyperlink ref="F492" r:id="rId45" display="https://podminky.urs.cz/item/CS_URS_2024_01/998223011"/>
    <hyperlink ref="F495" r:id="rId46" display="https://podminky.urs.cz/item/CS_URS_2024_01/998321011"/>
    <hyperlink ref="F500" r:id="rId47" display="https://podminky.urs.cz/item/CS_URS_2024_01/767995112"/>
    <hyperlink ref="F522" r:id="rId48" display="https://podminky.urs.cz/item/CS_URS_2024_01/998767101"/>
    <hyperlink ref="F525" r:id="rId49" display="https://podminky.urs.cz/item/CS_URS_2024_01/998767121"/>
    <hyperlink ref="F529" r:id="rId50" display="https://podminky.urs.cz/item/CS_URS_2024_01/783203020"/>
    <hyperlink ref="F539" r:id="rId51" display="https://podminky.urs.cz/item/CS_URS_2024_01/789221511"/>
    <hyperlink ref="F545" r:id="rId52" display="https://podminky.urs.cz/item/CS_URS_2024_01/789222511"/>
    <hyperlink ref="F557" r:id="rId53" display="https://podminky.urs.cz/item/CS_URS_2024_01/789355230"/>
    <hyperlink ref="F561" r:id="rId54" display="https://podminky.urs.cz/item/CS_URS_2024_01/789421531"/>
    <hyperlink ref="F564" r:id="rId55" display="https://podminky.urs.cz/item/CS_URS_2024_01/7894215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1901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19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22</v>
      </c>
      <c r="E12" s="39"/>
      <c r="F12" s="142" t="s">
        <v>23</v>
      </c>
      <c r="G12" s="39"/>
      <c r="H12" s="39"/>
      <c r="I12" s="151" t="s">
        <v>24</v>
      </c>
      <c r="J12" s="154" t="str">
        <f>'Rekapitulace stavby'!AN8</f>
        <v>10. 12. 2023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26</v>
      </c>
      <c r="E14" s="39"/>
      <c r="F14" s="39"/>
      <c r="G14" s="39"/>
      <c r="H14" s="39"/>
      <c r="I14" s="151" t="s">
        <v>27</v>
      </c>
      <c r="J14" s="142" t="s">
        <v>28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29</v>
      </c>
      <c r="F15" s="39"/>
      <c r="G15" s="39"/>
      <c r="H15" s="39"/>
      <c r="I15" s="151" t="s">
        <v>30</v>
      </c>
      <c r="J15" s="142" t="s">
        <v>31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32</v>
      </c>
      <c r="E17" s="39"/>
      <c r="F17" s="39"/>
      <c r="G17" s="39"/>
      <c r="H17" s="39"/>
      <c r="I17" s="15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30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34</v>
      </c>
      <c r="E20" s="39"/>
      <c r="F20" s="39"/>
      <c r="G20" s="39"/>
      <c r="H20" s="39"/>
      <c r="I20" s="151" t="s">
        <v>27</v>
      </c>
      <c r="J20" s="142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36</v>
      </c>
      <c r="F21" s="39"/>
      <c r="G21" s="39"/>
      <c r="H21" s="39"/>
      <c r="I21" s="151" t="s">
        <v>30</v>
      </c>
      <c r="J21" s="142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39</v>
      </c>
      <c r="E23" s="39"/>
      <c r="F23" s="39"/>
      <c r="G23" s="39"/>
      <c r="H23" s="39"/>
      <c r="I23" s="151" t="s">
        <v>27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30</v>
      </c>
      <c r="J24" s="142" t="s">
        <v>37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42</v>
      </c>
      <c r="E30" s="39"/>
      <c r="F30" s="39"/>
      <c r="G30" s="39"/>
      <c r="H30" s="39"/>
      <c r="I30" s="39"/>
      <c r="J30" s="161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44</v>
      </c>
      <c r="G32" s="39"/>
      <c r="H32" s="39"/>
      <c r="I32" s="162" t="s">
        <v>43</v>
      </c>
      <c r="J32" s="162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46</v>
      </c>
      <c r="E33" s="151" t="s">
        <v>47</v>
      </c>
      <c r="F33" s="164">
        <f>ROUND((SUM(BE124:BE207)),  2)</f>
        <v>0</v>
      </c>
      <c r="G33" s="39"/>
      <c r="H33" s="39"/>
      <c r="I33" s="165">
        <v>0.20999999999999999</v>
      </c>
      <c r="J33" s="164">
        <f>ROUND(((SUM(BE124:BE207))*I33),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48</v>
      </c>
      <c r="F34" s="164">
        <f>ROUND((SUM(BF124:BF207)),  2)</f>
        <v>0</v>
      </c>
      <c r="G34" s="39"/>
      <c r="H34" s="39"/>
      <c r="I34" s="165">
        <v>0.14999999999999999</v>
      </c>
      <c r="J34" s="164">
        <f>ROUND(((SUM(BF124:BF207))*I34),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49</v>
      </c>
      <c r="F35" s="164">
        <f>ROUND((SUM(BG124:BG207)),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50</v>
      </c>
      <c r="F36" s="164">
        <f>ROUND((SUM(BH124:BH207)),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ROUND((SUM(BI124:BI207)),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52</v>
      </c>
      <c r="E39" s="168"/>
      <c r="F39" s="168"/>
      <c r="G39" s="169" t="s">
        <v>53</v>
      </c>
      <c r="H39" s="170" t="s">
        <v>54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SO03 - Osvětlení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VD Lipno I</v>
      </c>
      <c r="G89" s="41"/>
      <c r="H89" s="41"/>
      <c r="I89" s="33" t="s">
        <v>24</v>
      </c>
      <c r="J89" s="80" t="str">
        <f>IF(J12="","",J12)</f>
        <v>10. 12. 2023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Povodí Vltavy, státní podnik</v>
      </c>
      <c r="G91" s="41"/>
      <c r="H91" s="41"/>
      <c r="I91" s="33" t="s">
        <v>34</v>
      </c>
      <c r="J91" s="37" t="str">
        <f>E21</f>
        <v>VODNÍ DÍLA - TBD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39</v>
      </c>
      <c r="J92" s="37" t="str">
        <f>E24</f>
        <v>VODNÍ DÍLA - TBD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125</v>
      </c>
      <c r="D94" s="186"/>
      <c r="E94" s="186"/>
      <c r="F94" s="186"/>
      <c r="G94" s="186"/>
      <c r="H94" s="186"/>
      <c r="I94" s="186"/>
      <c r="J94" s="187" t="s">
        <v>126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127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128</v>
      </c>
    </row>
    <row r="97" s="9" customFormat="1" ht="24.96" customHeight="1">
      <c r="A97" s="9"/>
      <c r="B97" s="189"/>
      <c r="C97" s="190"/>
      <c r="D97" s="191" t="s">
        <v>139</v>
      </c>
      <c r="E97" s="192"/>
      <c r="F97" s="192"/>
      <c r="G97" s="192"/>
      <c r="H97" s="192"/>
      <c r="I97" s="192"/>
      <c r="J97" s="193">
        <f>J125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1902</v>
      </c>
      <c r="E98" s="197"/>
      <c r="F98" s="197"/>
      <c r="G98" s="197"/>
      <c r="H98" s="197"/>
      <c r="I98" s="197"/>
      <c r="J98" s="198">
        <f>J126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95"/>
      <c r="C99" s="134"/>
      <c r="D99" s="196" t="s">
        <v>1903</v>
      </c>
      <c r="E99" s="197"/>
      <c r="F99" s="197"/>
      <c r="G99" s="197"/>
      <c r="H99" s="197"/>
      <c r="I99" s="197"/>
      <c r="J99" s="198">
        <f>J127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95"/>
      <c r="C100" s="134"/>
      <c r="D100" s="196" t="s">
        <v>1904</v>
      </c>
      <c r="E100" s="197"/>
      <c r="F100" s="197"/>
      <c r="G100" s="197"/>
      <c r="H100" s="197"/>
      <c r="I100" s="197"/>
      <c r="J100" s="198">
        <f>J164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5"/>
      <c r="C101" s="134"/>
      <c r="D101" s="196" t="s">
        <v>1905</v>
      </c>
      <c r="E101" s="197"/>
      <c r="F101" s="197"/>
      <c r="G101" s="197"/>
      <c r="H101" s="197"/>
      <c r="I101" s="197"/>
      <c r="J101" s="198">
        <f>J171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95"/>
      <c r="C102" s="134"/>
      <c r="D102" s="196" t="s">
        <v>1906</v>
      </c>
      <c r="E102" s="197"/>
      <c r="F102" s="197"/>
      <c r="G102" s="197"/>
      <c r="H102" s="197"/>
      <c r="I102" s="197"/>
      <c r="J102" s="198">
        <f>J178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95"/>
      <c r="C103" s="134"/>
      <c r="D103" s="196" t="s">
        <v>1907</v>
      </c>
      <c r="E103" s="197"/>
      <c r="F103" s="197"/>
      <c r="G103" s="197"/>
      <c r="H103" s="197"/>
      <c r="I103" s="197"/>
      <c r="J103" s="198">
        <f>J185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95"/>
      <c r="C104" s="134"/>
      <c r="D104" s="196" t="s">
        <v>1908</v>
      </c>
      <c r="E104" s="197"/>
      <c r="F104" s="197"/>
      <c r="G104" s="197"/>
      <c r="H104" s="197"/>
      <c r="I104" s="197"/>
      <c r="J104" s="198">
        <f>J204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84" t="str">
        <f>E7</f>
        <v>VD Lipno I - levobřežní vstup do hráze_DPS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120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SO03 - Osvětlení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22</v>
      </c>
      <c r="D118" s="41"/>
      <c r="E118" s="41"/>
      <c r="F118" s="28" t="str">
        <f>F12</f>
        <v>VD Lipno I</v>
      </c>
      <c r="G118" s="41"/>
      <c r="H118" s="41"/>
      <c r="I118" s="33" t="s">
        <v>24</v>
      </c>
      <c r="J118" s="80" t="str">
        <f>IF(J12="","",J12)</f>
        <v>10. 12. 2023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5.65" customHeight="1">
      <c r="A120" s="39"/>
      <c r="B120" s="40"/>
      <c r="C120" s="33" t="s">
        <v>26</v>
      </c>
      <c r="D120" s="41"/>
      <c r="E120" s="41"/>
      <c r="F120" s="28" t="str">
        <f>E15</f>
        <v>Povodí Vltavy, státní podnik</v>
      </c>
      <c r="G120" s="41"/>
      <c r="H120" s="41"/>
      <c r="I120" s="33" t="s">
        <v>34</v>
      </c>
      <c r="J120" s="37" t="str">
        <f>E21</f>
        <v>VODNÍ DÍLA - TBD a.s.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25.65" customHeight="1">
      <c r="A121" s="39"/>
      <c r="B121" s="40"/>
      <c r="C121" s="33" t="s">
        <v>32</v>
      </c>
      <c r="D121" s="41"/>
      <c r="E121" s="41"/>
      <c r="F121" s="28" t="str">
        <f>IF(E18="","",E18)</f>
        <v>Vyplň údaj</v>
      </c>
      <c r="G121" s="41"/>
      <c r="H121" s="41"/>
      <c r="I121" s="33" t="s">
        <v>39</v>
      </c>
      <c r="J121" s="37" t="str">
        <f>E24</f>
        <v>VODNÍ DÍLA - TBD a.s.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0"/>
      <c r="B123" s="201"/>
      <c r="C123" s="202" t="s">
        <v>148</v>
      </c>
      <c r="D123" s="203" t="s">
        <v>67</v>
      </c>
      <c r="E123" s="203" t="s">
        <v>63</v>
      </c>
      <c r="F123" s="203" t="s">
        <v>64</v>
      </c>
      <c r="G123" s="203" t="s">
        <v>149</v>
      </c>
      <c r="H123" s="203" t="s">
        <v>150</v>
      </c>
      <c r="I123" s="203" t="s">
        <v>151</v>
      </c>
      <c r="J123" s="203" t="s">
        <v>126</v>
      </c>
      <c r="K123" s="204" t="s">
        <v>152</v>
      </c>
      <c r="L123" s="205"/>
      <c r="M123" s="101" t="s">
        <v>1</v>
      </c>
      <c r="N123" s="102" t="s">
        <v>46</v>
      </c>
      <c r="O123" s="102" t="s">
        <v>153</v>
      </c>
      <c r="P123" s="102" t="s">
        <v>154</v>
      </c>
      <c r="Q123" s="102" t="s">
        <v>155</v>
      </c>
      <c r="R123" s="102" t="s">
        <v>156</v>
      </c>
      <c r="S123" s="102" t="s">
        <v>157</v>
      </c>
      <c r="T123" s="103" t="s">
        <v>158</v>
      </c>
      <c r="U123" s="200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/>
    </row>
    <row r="124" s="2" customFormat="1" ht="22.8" customHeight="1">
      <c r="A124" s="39"/>
      <c r="B124" s="40"/>
      <c r="C124" s="108" t="s">
        <v>159</v>
      </c>
      <c r="D124" s="41"/>
      <c r="E124" s="41"/>
      <c r="F124" s="41"/>
      <c r="G124" s="41"/>
      <c r="H124" s="41"/>
      <c r="I124" s="41"/>
      <c r="J124" s="206">
        <f>BK124</f>
        <v>0</v>
      </c>
      <c r="K124" s="41"/>
      <c r="L124" s="45"/>
      <c r="M124" s="104"/>
      <c r="N124" s="207"/>
      <c r="O124" s="105"/>
      <c r="P124" s="208">
        <f>P125</f>
        <v>0</v>
      </c>
      <c r="Q124" s="105"/>
      <c r="R124" s="208">
        <f>R125</f>
        <v>0</v>
      </c>
      <c r="S124" s="105"/>
      <c r="T124" s="209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81</v>
      </c>
      <c r="AU124" s="18" t="s">
        <v>128</v>
      </c>
      <c r="BK124" s="210">
        <f>BK125</f>
        <v>0</v>
      </c>
    </row>
    <row r="125" s="12" customFormat="1" ht="25.92" customHeight="1">
      <c r="A125" s="12"/>
      <c r="B125" s="211"/>
      <c r="C125" s="212"/>
      <c r="D125" s="213" t="s">
        <v>81</v>
      </c>
      <c r="E125" s="214" t="s">
        <v>623</v>
      </c>
      <c r="F125" s="214" t="s">
        <v>624</v>
      </c>
      <c r="G125" s="212"/>
      <c r="H125" s="212"/>
      <c r="I125" s="215"/>
      <c r="J125" s="216">
        <f>BK125</f>
        <v>0</v>
      </c>
      <c r="K125" s="212"/>
      <c r="L125" s="217"/>
      <c r="M125" s="218"/>
      <c r="N125" s="219"/>
      <c r="O125" s="219"/>
      <c r="P125" s="220">
        <f>P126</f>
        <v>0</v>
      </c>
      <c r="Q125" s="219"/>
      <c r="R125" s="220">
        <f>R126</f>
        <v>0</v>
      </c>
      <c r="S125" s="219"/>
      <c r="T125" s="221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2" t="s">
        <v>91</v>
      </c>
      <c r="AT125" s="223" t="s">
        <v>81</v>
      </c>
      <c r="AU125" s="223" t="s">
        <v>82</v>
      </c>
      <c r="AY125" s="222" t="s">
        <v>162</v>
      </c>
      <c r="BK125" s="224">
        <f>BK126</f>
        <v>0</v>
      </c>
    </row>
    <row r="126" s="12" customFormat="1" ht="22.8" customHeight="1">
      <c r="A126" s="12"/>
      <c r="B126" s="211"/>
      <c r="C126" s="212"/>
      <c r="D126" s="213" t="s">
        <v>81</v>
      </c>
      <c r="E126" s="225" t="s">
        <v>1909</v>
      </c>
      <c r="F126" s="225" t="s">
        <v>1910</v>
      </c>
      <c r="G126" s="212"/>
      <c r="H126" s="212"/>
      <c r="I126" s="215"/>
      <c r="J126" s="226">
        <f>BK126</f>
        <v>0</v>
      </c>
      <c r="K126" s="212"/>
      <c r="L126" s="217"/>
      <c r="M126" s="218"/>
      <c r="N126" s="219"/>
      <c r="O126" s="219"/>
      <c r="P126" s="220">
        <f>P127+P164+P171+P178+P185+P204</f>
        <v>0</v>
      </c>
      <c r="Q126" s="219"/>
      <c r="R126" s="220">
        <f>R127+R164+R171+R178+R185+R204</f>
        <v>0</v>
      </c>
      <c r="S126" s="219"/>
      <c r="T126" s="221">
        <f>T127+T164+T171+T178+T185+T204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91</v>
      </c>
      <c r="AT126" s="223" t="s">
        <v>81</v>
      </c>
      <c r="AU126" s="223" t="s">
        <v>89</v>
      </c>
      <c r="AY126" s="222" t="s">
        <v>162</v>
      </c>
      <c r="BK126" s="224">
        <f>BK127+BK164+BK171+BK178+BK185+BK204</f>
        <v>0</v>
      </c>
    </row>
    <row r="127" s="12" customFormat="1" ht="20.88" customHeight="1">
      <c r="A127" s="12"/>
      <c r="B127" s="211"/>
      <c r="C127" s="212"/>
      <c r="D127" s="213" t="s">
        <v>81</v>
      </c>
      <c r="E127" s="225" t="s">
        <v>1911</v>
      </c>
      <c r="F127" s="225" t="s">
        <v>1912</v>
      </c>
      <c r="G127" s="212"/>
      <c r="H127" s="212"/>
      <c r="I127" s="215"/>
      <c r="J127" s="226">
        <f>BK127</f>
        <v>0</v>
      </c>
      <c r="K127" s="212"/>
      <c r="L127" s="217"/>
      <c r="M127" s="218"/>
      <c r="N127" s="219"/>
      <c r="O127" s="219"/>
      <c r="P127" s="220">
        <f>SUM(P128:P163)</f>
        <v>0</v>
      </c>
      <c r="Q127" s="219"/>
      <c r="R127" s="220">
        <f>SUM(R128:R163)</f>
        <v>0</v>
      </c>
      <c r="S127" s="219"/>
      <c r="T127" s="221">
        <f>SUM(T128:T163)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89</v>
      </c>
      <c r="AT127" s="223" t="s">
        <v>81</v>
      </c>
      <c r="AU127" s="223" t="s">
        <v>91</v>
      </c>
      <c r="AY127" s="222" t="s">
        <v>162</v>
      </c>
      <c r="BK127" s="224">
        <f>SUM(BK128:BK163)</f>
        <v>0</v>
      </c>
    </row>
    <row r="128" s="2" customFormat="1" ht="16.5" customHeight="1">
      <c r="A128" s="39"/>
      <c r="B128" s="40"/>
      <c r="C128" s="227" t="s">
        <v>89</v>
      </c>
      <c r="D128" s="227" t="s">
        <v>164</v>
      </c>
      <c r="E128" s="228" t="s">
        <v>1913</v>
      </c>
      <c r="F128" s="229" t="s">
        <v>1914</v>
      </c>
      <c r="G128" s="230" t="s">
        <v>247</v>
      </c>
      <c r="H128" s="231">
        <v>70</v>
      </c>
      <c r="I128" s="232"/>
      <c r="J128" s="233">
        <f>ROUND(I128*H128,2)</f>
        <v>0</v>
      </c>
      <c r="K128" s="229" t="s">
        <v>1</v>
      </c>
      <c r="L128" s="45"/>
      <c r="M128" s="234" t="s">
        <v>1</v>
      </c>
      <c r="N128" s="235" t="s">
        <v>47</v>
      </c>
      <c r="O128" s="92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8" t="s">
        <v>293</v>
      </c>
      <c r="AT128" s="238" t="s">
        <v>164</v>
      </c>
      <c r="AU128" s="238" t="s">
        <v>187</v>
      </c>
      <c r="AY128" s="18" t="s">
        <v>162</v>
      </c>
      <c r="BE128" s="239">
        <f>IF(N128="základní",J128,0)</f>
        <v>0</v>
      </c>
      <c r="BF128" s="239">
        <f>IF(N128="snížená",J128,0)</f>
        <v>0</v>
      </c>
      <c r="BG128" s="239">
        <f>IF(N128="zákl. přenesená",J128,0)</f>
        <v>0</v>
      </c>
      <c r="BH128" s="239">
        <f>IF(N128="sníž. přenesená",J128,0)</f>
        <v>0</v>
      </c>
      <c r="BI128" s="239">
        <f>IF(N128="nulová",J128,0)</f>
        <v>0</v>
      </c>
      <c r="BJ128" s="18" t="s">
        <v>89</v>
      </c>
      <c r="BK128" s="239">
        <f>ROUND(I128*H128,2)</f>
        <v>0</v>
      </c>
      <c r="BL128" s="18" t="s">
        <v>293</v>
      </c>
      <c r="BM128" s="238" t="s">
        <v>1915</v>
      </c>
    </row>
    <row r="129" s="2" customFormat="1">
      <c r="A129" s="39"/>
      <c r="B129" s="40"/>
      <c r="C129" s="41"/>
      <c r="D129" s="240" t="s">
        <v>170</v>
      </c>
      <c r="E129" s="41"/>
      <c r="F129" s="241" t="s">
        <v>1914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170</v>
      </c>
      <c r="AU129" s="18" t="s">
        <v>187</v>
      </c>
    </row>
    <row r="130" s="2" customFormat="1" ht="16.5" customHeight="1">
      <c r="A130" s="39"/>
      <c r="B130" s="40"/>
      <c r="C130" s="227" t="s">
        <v>91</v>
      </c>
      <c r="D130" s="227" t="s">
        <v>164</v>
      </c>
      <c r="E130" s="228" t="s">
        <v>1916</v>
      </c>
      <c r="F130" s="229" t="s">
        <v>1917</v>
      </c>
      <c r="G130" s="230" t="s">
        <v>247</v>
      </c>
      <c r="H130" s="231">
        <v>52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47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293</v>
      </c>
      <c r="AT130" s="238" t="s">
        <v>164</v>
      </c>
      <c r="AU130" s="238" t="s">
        <v>187</v>
      </c>
      <c r="AY130" s="18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89</v>
      </c>
      <c r="BK130" s="239">
        <f>ROUND(I130*H130,2)</f>
        <v>0</v>
      </c>
      <c r="BL130" s="18" t="s">
        <v>293</v>
      </c>
      <c r="BM130" s="238" t="s">
        <v>1918</v>
      </c>
    </row>
    <row r="131" s="2" customFormat="1">
      <c r="A131" s="39"/>
      <c r="B131" s="40"/>
      <c r="C131" s="41"/>
      <c r="D131" s="240" t="s">
        <v>170</v>
      </c>
      <c r="E131" s="41"/>
      <c r="F131" s="241" t="s">
        <v>1917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170</v>
      </c>
      <c r="AU131" s="18" t="s">
        <v>187</v>
      </c>
    </row>
    <row r="132" s="2" customFormat="1" ht="16.5" customHeight="1">
      <c r="A132" s="39"/>
      <c r="B132" s="40"/>
      <c r="C132" s="227" t="s">
        <v>187</v>
      </c>
      <c r="D132" s="227" t="s">
        <v>164</v>
      </c>
      <c r="E132" s="228" t="s">
        <v>1919</v>
      </c>
      <c r="F132" s="229" t="s">
        <v>1920</v>
      </c>
      <c r="G132" s="230" t="s">
        <v>247</v>
      </c>
      <c r="H132" s="231">
        <v>35</v>
      </c>
      <c r="I132" s="232"/>
      <c r="J132" s="233">
        <f>ROUND(I132*H132,2)</f>
        <v>0</v>
      </c>
      <c r="K132" s="229" t="s">
        <v>1</v>
      </c>
      <c r="L132" s="45"/>
      <c r="M132" s="234" t="s">
        <v>1</v>
      </c>
      <c r="N132" s="235" t="s">
        <v>47</v>
      </c>
      <c r="O132" s="92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8" t="s">
        <v>293</v>
      </c>
      <c r="AT132" s="238" t="s">
        <v>164</v>
      </c>
      <c r="AU132" s="238" t="s">
        <v>187</v>
      </c>
      <c r="AY132" s="18" t="s">
        <v>162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8" t="s">
        <v>89</v>
      </c>
      <c r="BK132" s="239">
        <f>ROUND(I132*H132,2)</f>
        <v>0</v>
      </c>
      <c r="BL132" s="18" t="s">
        <v>293</v>
      </c>
      <c r="BM132" s="238" t="s">
        <v>1921</v>
      </c>
    </row>
    <row r="133" s="2" customFormat="1">
      <c r="A133" s="39"/>
      <c r="B133" s="40"/>
      <c r="C133" s="41"/>
      <c r="D133" s="240" t="s">
        <v>170</v>
      </c>
      <c r="E133" s="41"/>
      <c r="F133" s="241" t="s">
        <v>1920</v>
      </c>
      <c r="G133" s="41"/>
      <c r="H133" s="41"/>
      <c r="I133" s="242"/>
      <c r="J133" s="41"/>
      <c r="K133" s="41"/>
      <c r="L133" s="45"/>
      <c r="M133" s="243"/>
      <c r="N133" s="244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170</v>
      </c>
      <c r="AU133" s="18" t="s">
        <v>187</v>
      </c>
    </row>
    <row r="134" s="2" customFormat="1" ht="16.5" customHeight="1">
      <c r="A134" s="39"/>
      <c r="B134" s="40"/>
      <c r="C134" s="227" t="s">
        <v>168</v>
      </c>
      <c r="D134" s="227" t="s">
        <v>164</v>
      </c>
      <c r="E134" s="228" t="s">
        <v>1922</v>
      </c>
      <c r="F134" s="229" t="s">
        <v>1923</v>
      </c>
      <c r="G134" s="230" t="s">
        <v>1924</v>
      </c>
      <c r="H134" s="231">
        <v>5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47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293</v>
      </c>
      <c r="AT134" s="238" t="s">
        <v>164</v>
      </c>
      <c r="AU134" s="238" t="s">
        <v>187</v>
      </c>
      <c r="AY134" s="18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89</v>
      </c>
      <c r="BK134" s="239">
        <f>ROUND(I134*H134,2)</f>
        <v>0</v>
      </c>
      <c r="BL134" s="18" t="s">
        <v>293</v>
      </c>
      <c r="BM134" s="238" t="s">
        <v>1925</v>
      </c>
    </row>
    <row r="135" s="2" customFormat="1">
      <c r="A135" s="39"/>
      <c r="B135" s="40"/>
      <c r="C135" s="41"/>
      <c r="D135" s="240" t="s">
        <v>170</v>
      </c>
      <c r="E135" s="41"/>
      <c r="F135" s="241" t="s">
        <v>1923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170</v>
      </c>
      <c r="AU135" s="18" t="s">
        <v>187</v>
      </c>
    </row>
    <row r="136" s="2" customFormat="1" ht="16.5" customHeight="1">
      <c r="A136" s="39"/>
      <c r="B136" s="40"/>
      <c r="C136" s="227" t="s">
        <v>209</v>
      </c>
      <c r="D136" s="227" t="s">
        <v>164</v>
      </c>
      <c r="E136" s="228" t="s">
        <v>1926</v>
      </c>
      <c r="F136" s="229" t="s">
        <v>1927</v>
      </c>
      <c r="G136" s="230" t="s">
        <v>1924</v>
      </c>
      <c r="H136" s="231">
        <v>5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47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293</v>
      </c>
      <c r="AT136" s="238" t="s">
        <v>164</v>
      </c>
      <c r="AU136" s="238" t="s">
        <v>187</v>
      </c>
      <c r="AY136" s="18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89</v>
      </c>
      <c r="BK136" s="239">
        <f>ROUND(I136*H136,2)</f>
        <v>0</v>
      </c>
      <c r="BL136" s="18" t="s">
        <v>293</v>
      </c>
      <c r="BM136" s="238" t="s">
        <v>1928</v>
      </c>
    </row>
    <row r="137" s="2" customFormat="1">
      <c r="A137" s="39"/>
      <c r="B137" s="40"/>
      <c r="C137" s="41"/>
      <c r="D137" s="240" t="s">
        <v>170</v>
      </c>
      <c r="E137" s="41"/>
      <c r="F137" s="241" t="s">
        <v>1927</v>
      </c>
      <c r="G137" s="41"/>
      <c r="H137" s="41"/>
      <c r="I137" s="242"/>
      <c r="J137" s="41"/>
      <c r="K137" s="41"/>
      <c r="L137" s="45"/>
      <c r="M137" s="243"/>
      <c r="N137" s="244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170</v>
      </c>
      <c r="AU137" s="18" t="s">
        <v>187</v>
      </c>
    </row>
    <row r="138" s="2" customFormat="1" ht="16.5" customHeight="1">
      <c r="A138" s="39"/>
      <c r="B138" s="40"/>
      <c r="C138" s="227" t="s">
        <v>216</v>
      </c>
      <c r="D138" s="227" t="s">
        <v>164</v>
      </c>
      <c r="E138" s="228" t="s">
        <v>1929</v>
      </c>
      <c r="F138" s="229" t="s">
        <v>1930</v>
      </c>
      <c r="G138" s="230" t="s">
        <v>247</v>
      </c>
      <c r="H138" s="231">
        <v>255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47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293</v>
      </c>
      <c r="AT138" s="238" t="s">
        <v>164</v>
      </c>
      <c r="AU138" s="238" t="s">
        <v>187</v>
      </c>
      <c r="AY138" s="18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89</v>
      </c>
      <c r="BK138" s="239">
        <f>ROUND(I138*H138,2)</f>
        <v>0</v>
      </c>
      <c r="BL138" s="18" t="s">
        <v>293</v>
      </c>
      <c r="BM138" s="238" t="s">
        <v>1931</v>
      </c>
    </row>
    <row r="139" s="2" customFormat="1">
      <c r="A139" s="39"/>
      <c r="B139" s="40"/>
      <c r="C139" s="41"/>
      <c r="D139" s="240" t="s">
        <v>170</v>
      </c>
      <c r="E139" s="41"/>
      <c r="F139" s="241" t="s">
        <v>1930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170</v>
      </c>
      <c r="AU139" s="18" t="s">
        <v>187</v>
      </c>
    </row>
    <row r="140" s="2" customFormat="1" ht="16.5" customHeight="1">
      <c r="A140" s="39"/>
      <c r="B140" s="40"/>
      <c r="C140" s="227" t="s">
        <v>225</v>
      </c>
      <c r="D140" s="227" t="s">
        <v>164</v>
      </c>
      <c r="E140" s="228" t="s">
        <v>1932</v>
      </c>
      <c r="F140" s="229" t="s">
        <v>1933</v>
      </c>
      <c r="G140" s="230" t="s">
        <v>247</v>
      </c>
      <c r="H140" s="231">
        <v>1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47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293</v>
      </c>
      <c r="AT140" s="238" t="s">
        <v>164</v>
      </c>
      <c r="AU140" s="238" t="s">
        <v>187</v>
      </c>
      <c r="AY140" s="18" t="s">
        <v>162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89</v>
      </c>
      <c r="BK140" s="239">
        <f>ROUND(I140*H140,2)</f>
        <v>0</v>
      </c>
      <c r="BL140" s="18" t="s">
        <v>293</v>
      </c>
      <c r="BM140" s="238" t="s">
        <v>1934</v>
      </c>
    </row>
    <row r="141" s="2" customFormat="1">
      <c r="A141" s="39"/>
      <c r="B141" s="40"/>
      <c r="C141" s="41"/>
      <c r="D141" s="240" t="s">
        <v>170</v>
      </c>
      <c r="E141" s="41"/>
      <c r="F141" s="241" t="s">
        <v>1933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170</v>
      </c>
      <c r="AU141" s="18" t="s">
        <v>187</v>
      </c>
    </row>
    <row r="142" s="2" customFormat="1" ht="16.5" customHeight="1">
      <c r="A142" s="39"/>
      <c r="B142" s="40"/>
      <c r="C142" s="227" t="s">
        <v>214</v>
      </c>
      <c r="D142" s="227" t="s">
        <v>164</v>
      </c>
      <c r="E142" s="228" t="s">
        <v>1935</v>
      </c>
      <c r="F142" s="229" t="s">
        <v>1936</v>
      </c>
      <c r="G142" s="230" t="s">
        <v>247</v>
      </c>
      <c r="H142" s="231">
        <v>1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47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293</v>
      </c>
      <c r="AT142" s="238" t="s">
        <v>164</v>
      </c>
      <c r="AU142" s="238" t="s">
        <v>187</v>
      </c>
      <c r="AY142" s="18" t="s">
        <v>162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89</v>
      </c>
      <c r="BK142" s="239">
        <f>ROUND(I142*H142,2)</f>
        <v>0</v>
      </c>
      <c r="BL142" s="18" t="s">
        <v>293</v>
      </c>
      <c r="BM142" s="238" t="s">
        <v>1937</v>
      </c>
    </row>
    <row r="143" s="2" customFormat="1">
      <c r="A143" s="39"/>
      <c r="B143" s="40"/>
      <c r="C143" s="41"/>
      <c r="D143" s="240" t="s">
        <v>170</v>
      </c>
      <c r="E143" s="41"/>
      <c r="F143" s="241" t="s">
        <v>1936</v>
      </c>
      <c r="G143" s="41"/>
      <c r="H143" s="41"/>
      <c r="I143" s="242"/>
      <c r="J143" s="41"/>
      <c r="K143" s="41"/>
      <c r="L143" s="45"/>
      <c r="M143" s="243"/>
      <c r="N143" s="244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170</v>
      </c>
      <c r="AU143" s="18" t="s">
        <v>187</v>
      </c>
    </row>
    <row r="144" s="2" customFormat="1" ht="16.5" customHeight="1">
      <c r="A144" s="39"/>
      <c r="B144" s="40"/>
      <c r="C144" s="227" t="s">
        <v>237</v>
      </c>
      <c r="D144" s="227" t="s">
        <v>164</v>
      </c>
      <c r="E144" s="228" t="s">
        <v>1938</v>
      </c>
      <c r="F144" s="229" t="s">
        <v>1939</v>
      </c>
      <c r="G144" s="230" t="s">
        <v>247</v>
      </c>
      <c r="H144" s="231">
        <v>52</v>
      </c>
      <c r="I144" s="232"/>
      <c r="J144" s="233">
        <f>ROUND(I144*H144,2)</f>
        <v>0</v>
      </c>
      <c r="K144" s="229" t="s">
        <v>1</v>
      </c>
      <c r="L144" s="45"/>
      <c r="M144" s="234" t="s">
        <v>1</v>
      </c>
      <c r="N144" s="235" t="s">
        <v>47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293</v>
      </c>
      <c r="AT144" s="238" t="s">
        <v>164</v>
      </c>
      <c r="AU144" s="238" t="s">
        <v>187</v>
      </c>
      <c r="AY144" s="18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89</v>
      </c>
      <c r="BK144" s="239">
        <f>ROUND(I144*H144,2)</f>
        <v>0</v>
      </c>
      <c r="BL144" s="18" t="s">
        <v>293</v>
      </c>
      <c r="BM144" s="238" t="s">
        <v>1940</v>
      </c>
    </row>
    <row r="145" s="2" customFormat="1">
      <c r="A145" s="39"/>
      <c r="B145" s="40"/>
      <c r="C145" s="41"/>
      <c r="D145" s="240" t="s">
        <v>170</v>
      </c>
      <c r="E145" s="41"/>
      <c r="F145" s="241" t="s">
        <v>1939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170</v>
      </c>
      <c r="AU145" s="18" t="s">
        <v>187</v>
      </c>
    </row>
    <row r="146" s="2" customFormat="1" ht="16.5" customHeight="1">
      <c r="A146" s="39"/>
      <c r="B146" s="40"/>
      <c r="C146" s="227" t="s">
        <v>244</v>
      </c>
      <c r="D146" s="227" t="s">
        <v>164</v>
      </c>
      <c r="E146" s="228" t="s">
        <v>1941</v>
      </c>
      <c r="F146" s="229" t="s">
        <v>1942</v>
      </c>
      <c r="G146" s="230" t="s">
        <v>247</v>
      </c>
      <c r="H146" s="231">
        <v>20</v>
      </c>
      <c r="I146" s="232"/>
      <c r="J146" s="233">
        <f>ROUND(I146*H146,2)</f>
        <v>0</v>
      </c>
      <c r="K146" s="229" t="s">
        <v>1</v>
      </c>
      <c r="L146" s="45"/>
      <c r="M146" s="234" t="s">
        <v>1</v>
      </c>
      <c r="N146" s="235" t="s">
        <v>47</v>
      </c>
      <c r="O146" s="92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293</v>
      </c>
      <c r="AT146" s="238" t="s">
        <v>164</v>
      </c>
      <c r="AU146" s="238" t="s">
        <v>187</v>
      </c>
      <c r="AY146" s="18" t="s">
        <v>162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89</v>
      </c>
      <c r="BK146" s="239">
        <f>ROUND(I146*H146,2)</f>
        <v>0</v>
      </c>
      <c r="BL146" s="18" t="s">
        <v>293</v>
      </c>
      <c r="BM146" s="238" t="s">
        <v>1943</v>
      </c>
    </row>
    <row r="147" s="2" customFormat="1">
      <c r="A147" s="39"/>
      <c r="B147" s="40"/>
      <c r="C147" s="41"/>
      <c r="D147" s="240" t="s">
        <v>170</v>
      </c>
      <c r="E147" s="41"/>
      <c r="F147" s="241" t="s">
        <v>1942</v>
      </c>
      <c r="G147" s="41"/>
      <c r="H147" s="41"/>
      <c r="I147" s="242"/>
      <c r="J147" s="41"/>
      <c r="K147" s="41"/>
      <c r="L147" s="45"/>
      <c r="M147" s="243"/>
      <c r="N147" s="244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170</v>
      </c>
      <c r="AU147" s="18" t="s">
        <v>187</v>
      </c>
    </row>
    <row r="148" s="2" customFormat="1" ht="16.5" customHeight="1">
      <c r="A148" s="39"/>
      <c r="B148" s="40"/>
      <c r="C148" s="227" t="s">
        <v>253</v>
      </c>
      <c r="D148" s="227" t="s">
        <v>164</v>
      </c>
      <c r="E148" s="228" t="s">
        <v>1944</v>
      </c>
      <c r="F148" s="229" t="s">
        <v>1945</v>
      </c>
      <c r="G148" s="230" t="s">
        <v>247</v>
      </c>
      <c r="H148" s="231">
        <v>2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47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293</v>
      </c>
      <c r="AT148" s="238" t="s">
        <v>164</v>
      </c>
      <c r="AU148" s="238" t="s">
        <v>187</v>
      </c>
      <c r="AY148" s="18" t="s">
        <v>162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89</v>
      </c>
      <c r="BK148" s="239">
        <f>ROUND(I148*H148,2)</f>
        <v>0</v>
      </c>
      <c r="BL148" s="18" t="s">
        <v>293</v>
      </c>
      <c r="BM148" s="238" t="s">
        <v>1946</v>
      </c>
    </row>
    <row r="149" s="2" customFormat="1">
      <c r="A149" s="39"/>
      <c r="B149" s="40"/>
      <c r="C149" s="41"/>
      <c r="D149" s="240" t="s">
        <v>170</v>
      </c>
      <c r="E149" s="41"/>
      <c r="F149" s="241" t="s">
        <v>1945</v>
      </c>
      <c r="G149" s="41"/>
      <c r="H149" s="41"/>
      <c r="I149" s="242"/>
      <c r="J149" s="41"/>
      <c r="K149" s="41"/>
      <c r="L149" s="45"/>
      <c r="M149" s="243"/>
      <c r="N149" s="244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170</v>
      </c>
      <c r="AU149" s="18" t="s">
        <v>187</v>
      </c>
    </row>
    <row r="150" s="2" customFormat="1" ht="16.5" customHeight="1">
      <c r="A150" s="39"/>
      <c r="B150" s="40"/>
      <c r="C150" s="227" t="s">
        <v>260</v>
      </c>
      <c r="D150" s="227" t="s">
        <v>164</v>
      </c>
      <c r="E150" s="228" t="s">
        <v>1947</v>
      </c>
      <c r="F150" s="229" t="s">
        <v>1948</v>
      </c>
      <c r="G150" s="230" t="s">
        <v>247</v>
      </c>
      <c r="H150" s="231">
        <v>4</v>
      </c>
      <c r="I150" s="232"/>
      <c r="J150" s="233">
        <f>ROUND(I150*H150,2)</f>
        <v>0</v>
      </c>
      <c r="K150" s="229" t="s">
        <v>1</v>
      </c>
      <c r="L150" s="45"/>
      <c r="M150" s="234" t="s">
        <v>1</v>
      </c>
      <c r="N150" s="235" t="s">
        <v>47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293</v>
      </c>
      <c r="AT150" s="238" t="s">
        <v>164</v>
      </c>
      <c r="AU150" s="238" t="s">
        <v>187</v>
      </c>
      <c r="AY150" s="18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89</v>
      </c>
      <c r="BK150" s="239">
        <f>ROUND(I150*H150,2)</f>
        <v>0</v>
      </c>
      <c r="BL150" s="18" t="s">
        <v>293</v>
      </c>
      <c r="BM150" s="238" t="s">
        <v>1949</v>
      </c>
    </row>
    <row r="151" s="2" customFormat="1">
      <c r="A151" s="39"/>
      <c r="B151" s="40"/>
      <c r="C151" s="41"/>
      <c r="D151" s="240" t="s">
        <v>170</v>
      </c>
      <c r="E151" s="41"/>
      <c r="F151" s="241" t="s">
        <v>1948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170</v>
      </c>
      <c r="AU151" s="18" t="s">
        <v>187</v>
      </c>
    </row>
    <row r="152" s="2" customFormat="1" ht="16.5" customHeight="1">
      <c r="A152" s="39"/>
      <c r="B152" s="40"/>
      <c r="C152" s="227" t="s">
        <v>271</v>
      </c>
      <c r="D152" s="227" t="s">
        <v>164</v>
      </c>
      <c r="E152" s="228" t="s">
        <v>1950</v>
      </c>
      <c r="F152" s="229" t="s">
        <v>1951</v>
      </c>
      <c r="G152" s="230" t="s">
        <v>247</v>
      </c>
      <c r="H152" s="231">
        <v>1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47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293</v>
      </c>
      <c r="AT152" s="238" t="s">
        <v>164</v>
      </c>
      <c r="AU152" s="238" t="s">
        <v>187</v>
      </c>
      <c r="AY152" s="18" t="s">
        <v>162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89</v>
      </c>
      <c r="BK152" s="239">
        <f>ROUND(I152*H152,2)</f>
        <v>0</v>
      </c>
      <c r="BL152" s="18" t="s">
        <v>293</v>
      </c>
      <c r="BM152" s="238" t="s">
        <v>1952</v>
      </c>
    </row>
    <row r="153" s="2" customFormat="1">
      <c r="A153" s="39"/>
      <c r="B153" s="40"/>
      <c r="C153" s="41"/>
      <c r="D153" s="240" t="s">
        <v>170</v>
      </c>
      <c r="E153" s="41"/>
      <c r="F153" s="241" t="s">
        <v>1951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170</v>
      </c>
      <c r="AU153" s="18" t="s">
        <v>187</v>
      </c>
    </row>
    <row r="154" s="2" customFormat="1" ht="16.5" customHeight="1">
      <c r="A154" s="39"/>
      <c r="B154" s="40"/>
      <c r="C154" s="227" t="s">
        <v>279</v>
      </c>
      <c r="D154" s="227" t="s">
        <v>164</v>
      </c>
      <c r="E154" s="228" t="s">
        <v>1953</v>
      </c>
      <c r="F154" s="229" t="s">
        <v>1954</v>
      </c>
      <c r="G154" s="230" t="s">
        <v>247</v>
      </c>
      <c r="H154" s="231">
        <v>50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47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293</v>
      </c>
      <c r="AT154" s="238" t="s">
        <v>164</v>
      </c>
      <c r="AU154" s="238" t="s">
        <v>187</v>
      </c>
      <c r="AY154" s="18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89</v>
      </c>
      <c r="BK154" s="239">
        <f>ROUND(I154*H154,2)</f>
        <v>0</v>
      </c>
      <c r="BL154" s="18" t="s">
        <v>293</v>
      </c>
      <c r="BM154" s="238" t="s">
        <v>1955</v>
      </c>
    </row>
    <row r="155" s="2" customFormat="1">
      <c r="A155" s="39"/>
      <c r="B155" s="40"/>
      <c r="C155" s="41"/>
      <c r="D155" s="240" t="s">
        <v>170</v>
      </c>
      <c r="E155" s="41"/>
      <c r="F155" s="241" t="s">
        <v>1954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170</v>
      </c>
      <c r="AU155" s="18" t="s">
        <v>187</v>
      </c>
    </row>
    <row r="156" s="2" customFormat="1" ht="16.5" customHeight="1">
      <c r="A156" s="39"/>
      <c r="B156" s="40"/>
      <c r="C156" s="227" t="s">
        <v>8</v>
      </c>
      <c r="D156" s="227" t="s">
        <v>164</v>
      </c>
      <c r="E156" s="228" t="s">
        <v>1956</v>
      </c>
      <c r="F156" s="229" t="s">
        <v>1957</v>
      </c>
      <c r="G156" s="230" t="s">
        <v>1924</v>
      </c>
      <c r="H156" s="231">
        <v>32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47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293</v>
      </c>
      <c r="AT156" s="238" t="s">
        <v>164</v>
      </c>
      <c r="AU156" s="238" t="s">
        <v>187</v>
      </c>
      <c r="AY156" s="18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89</v>
      </c>
      <c r="BK156" s="239">
        <f>ROUND(I156*H156,2)</f>
        <v>0</v>
      </c>
      <c r="BL156" s="18" t="s">
        <v>293</v>
      </c>
      <c r="BM156" s="238" t="s">
        <v>1958</v>
      </c>
    </row>
    <row r="157" s="2" customFormat="1">
      <c r="A157" s="39"/>
      <c r="B157" s="40"/>
      <c r="C157" s="41"/>
      <c r="D157" s="240" t="s">
        <v>170</v>
      </c>
      <c r="E157" s="41"/>
      <c r="F157" s="241" t="s">
        <v>1957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170</v>
      </c>
      <c r="AU157" s="18" t="s">
        <v>187</v>
      </c>
    </row>
    <row r="158" s="2" customFormat="1" ht="16.5" customHeight="1">
      <c r="A158" s="39"/>
      <c r="B158" s="40"/>
      <c r="C158" s="227" t="s">
        <v>293</v>
      </c>
      <c r="D158" s="227" t="s">
        <v>164</v>
      </c>
      <c r="E158" s="228" t="s">
        <v>1959</v>
      </c>
      <c r="F158" s="229" t="s">
        <v>1960</v>
      </c>
      <c r="G158" s="230" t="s">
        <v>1924</v>
      </c>
      <c r="H158" s="231">
        <v>1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47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293</v>
      </c>
      <c r="AT158" s="238" t="s">
        <v>164</v>
      </c>
      <c r="AU158" s="238" t="s">
        <v>187</v>
      </c>
      <c r="AY158" s="18" t="s">
        <v>162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89</v>
      </c>
      <c r="BK158" s="239">
        <f>ROUND(I158*H158,2)</f>
        <v>0</v>
      </c>
      <c r="BL158" s="18" t="s">
        <v>293</v>
      </c>
      <c r="BM158" s="238" t="s">
        <v>1961</v>
      </c>
    </row>
    <row r="159" s="2" customFormat="1">
      <c r="A159" s="39"/>
      <c r="B159" s="40"/>
      <c r="C159" s="41"/>
      <c r="D159" s="240" t="s">
        <v>170</v>
      </c>
      <c r="E159" s="41"/>
      <c r="F159" s="241" t="s">
        <v>1960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170</v>
      </c>
      <c r="AU159" s="18" t="s">
        <v>187</v>
      </c>
    </row>
    <row r="160" s="2" customFormat="1" ht="16.5" customHeight="1">
      <c r="A160" s="39"/>
      <c r="B160" s="40"/>
      <c r="C160" s="227" t="s">
        <v>302</v>
      </c>
      <c r="D160" s="227" t="s">
        <v>164</v>
      </c>
      <c r="E160" s="228" t="s">
        <v>1962</v>
      </c>
      <c r="F160" s="229" t="s">
        <v>1963</v>
      </c>
      <c r="G160" s="230" t="s">
        <v>1924</v>
      </c>
      <c r="H160" s="231">
        <v>2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47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293</v>
      </c>
      <c r="AT160" s="238" t="s">
        <v>164</v>
      </c>
      <c r="AU160" s="238" t="s">
        <v>187</v>
      </c>
      <c r="AY160" s="18" t="s">
        <v>162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89</v>
      </c>
      <c r="BK160" s="239">
        <f>ROUND(I160*H160,2)</f>
        <v>0</v>
      </c>
      <c r="BL160" s="18" t="s">
        <v>293</v>
      </c>
      <c r="BM160" s="238" t="s">
        <v>1964</v>
      </c>
    </row>
    <row r="161" s="2" customFormat="1">
      <c r="A161" s="39"/>
      <c r="B161" s="40"/>
      <c r="C161" s="41"/>
      <c r="D161" s="240" t="s">
        <v>170</v>
      </c>
      <c r="E161" s="41"/>
      <c r="F161" s="241" t="s">
        <v>1963</v>
      </c>
      <c r="G161" s="41"/>
      <c r="H161" s="41"/>
      <c r="I161" s="242"/>
      <c r="J161" s="41"/>
      <c r="K161" s="41"/>
      <c r="L161" s="45"/>
      <c r="M161" s="243"/>
      <c r="N161" s="244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170</v>
      </c>
      <c r="AU161" s="18" t="s">
        <v>187</v>
      </c>
    </row>
    <row r="162" s="2" customFormat="1" ht="16.5" customHeight="1">
      <c r="A162" s="39"/>
      <c r="B162" s="40"/>
      <c r="C162" s="227" t="s">
        <v>308</v>
      </c>
      <c r="D162" s="227" t="s">
        <v>164</v>
      </c>
      <c r="E162" s="228" t="s">
        <v>1965</v>
      </c>
      <c r="F162" s="229" t="s">
        <v>1966</v>
      </c>
      <c r="G162" s="230" t="s">
        <v>1924</v>
      </c>
      <c r="H162" s="231">
        <v>1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47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293</v>
      </c>
      <c r="AT162" s="238" t="s">
        <v>164</v>
      </c>
      <c r="AU162" s="238" t="s">
        <v>187</v>
      </c>
      <c r="AY162" s="18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89</v>
      </c>
      <c r="BK162" s="239">
        <f>ROUND(I162*H162,2)</f>
        <v>0</v>
      </c>
      <c r="BL162" s="18" t="s">
        <v>293</v>
      </c>
      <c r="BM162" s="238" t="s">
        <v>1967</v>
      </c>
    </row>
    <row r="163" s="2" customFormat="1">
      <c r="A163" s="39"/>
      <c r="B163" s="40"/>
      <c r="C163" s="41"/>
      <c r="D163" s="240" t="s">
        <v>170</v>
      </c>
      <c r="E163" s="41"/>
      <c r="F163" s="241" t="s">
        <v>1966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170</v>
      </c>
      <c r="AU163" s="18" t="s">
        <v>187</v>
      </c>
    </row>
    <row r="164" s="12" customFormat="1" ht="20.88" customHeight="1">
      <c r="A164" s="12"/>
      <c r="B164" s="211"/>
      <c r="C164" s="212"/>
      <c r="D164" s="213" t="s">
        <v>81</v>
      </c>
      <c r="E164" s="225" t="s">
        <v>1968</v>
      </c>
      <c r="F164" s="225" t="s">
        <v>1969</v>
      </c>
      <c r="G164" s="212"/>
      <c r="H164" s="212"/>
      <c r="I164" s="215"/>
      <c r="J164" s="226">
        <f>BK164</f>
        <v>0</v>
      </c>
      <c r="K164" s="212"/>
      <c r="L164" s="217"/>
      <c r="M164" s="218"/>
      <c r="N164" s="219"/>
      <c r="O164" s="219"/>
      <c r="P164" s="220">
        <f>SUM(P165:P170)</f>
        <v>0</v>
      </c>
      <c r="Q164" s="219"/>
      <c r="R164" s="220">
        <f>SUM(R165:R170)</f>
        <v>0</v>
      </c>
      <c r="S164" s="219"/>
      <c r="T164" s="221">
        <f>SUM(T165:T170)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2" t="s">
        <v>89</v>
      </c>
      <c r="AT164" s="223" t="s">
        <v>81</v>
      </c>
      <c r="AU164" s="223" t="s">
        <v>91</v>
      </c>
      <c r="AY164" s="222" t="s">
        <v>162</v>
      </c>
      <c r="BK164" s="224">
        <f>SUM(BK165:BK170)</f>
        <v>0</v>
      </c>
    </row>
    <row r="165" s="2" customFormat="1" ht="16.5" customHeight="1">
      <c r="A165" s="39"/>
      <c r="B165" s="40"/>
      <c r="C165" s="227" t="s">
        <v>315</v>
      </c>
      <c r="D165" s="227" t="s">
        <v>164</v>
      </c>
      <c r="E165" s="228" t="s">
        <v>1970</v>
      </c>
      <c r="F165" s="229" t="s">
        <v>1971</v>
      </c>
      <c r="G165" s="230" t="s">
        <v>1924</v>
      </c>
      <c r="H165" s="231">
        <v>1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47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293</v>
      </c>
      <c r="AT165" s="238" t="s">
        <v>164</v>
      </c>
      <c r="AU165" s="238" t="s">
        <v>187</v>
      </c>
      <c r="AY165" s="18" t="s">
        <v>162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89</v>
      </c>
      <c r="BK165" s="239">
        <f>ROUND(I165*H165,2)</f>
        <v>0</v>
      </c>
      <c r="BL165" s="18" t="s">
        <v>293</v>
      </c>
      <c r="BM165" s="238" t="s">
        <v>1972</v>
      </c>
    </row>
    <row r="166" s="2" customFormat="1">
      <c r="A166" s="39"/>
      <c r="B166" s="40"/>
      <c r="C166" s="41"/>
      <c r="D166" s="240" t="s">
        <v>170</v>
      </c>
      <c r="E166" s="41"/>
      <c r="F166" s="241" t="s">
        <v>1971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170</v>
      </c>
      <c r="AU166" s="18" t="s">
        <v>187</v>
      </c>
    </row>
    <row r="167" s="2" customFormat="1" ht="16.5" customHeight="1">
      <c r="A167" s="39"/>
      <c r="B167" s="40"/>
      <c r="C167" s="227" t="s">
        <v>322</v>
      </c>
      <c r="D167" s="227" t="s">
        <v>164</v>
      </c>
      <c r="E167" s="228" t="s">
        <v>1973</v>
      </c>
      <c r="F167" s="229" t="s">
        <v>1974</v>
      </c>
      <c r="G167" s="230" t="s">
        <v>1924</v>
      </c>
      <c r="H167" s="231">
        <v>1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47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293</v>
      </c>
      <c r="AT167" s="238" t="s">
        <v>164</v>
      </c>
      <c r="AU167" s="238" t="s">
        <v>187</v>
      </c>
      <c r="AY167" s="18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89</v>
      </c>
      <c r="BK167" s="239">
        <f>ROUND(I167*H167,2)</f>
        <v>0</v>
      </c>
      <c r="BL167" s="18" t="s">
        <v>293</v>
      </c>
      <c r="BM167" s="238" t="s">
        <v>1975</v>
      </c>
    </row>
    <row r="168" s="2" customFormat="1">
      <c r="A168" s="39"/>
      <c r="B168" s="40"/>
      <c r="C168" s="41"/>
      <c r="D168" s="240" t="s">
        <v>170</v>
      </c>
      <c r="E168" s="41"/>
      <c r="F168" s="241" t="s">
        <v>1974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170</v>
      </c>
      <c r="AU168" s="18" t="s">
        <v>187</v>
      </c>
    </row>
    <row r="169" s="2" customFormat="1" ht="16.5" customHeight="1">
      <c r="A169" s="39"/>
      <c r="B169" s="40"/>
      <c r="C169" s="227" t="s">
        <v>7</v>
      </c>
      <c r="D169" s="227" t="s">
        <v>164</v>
      </c>
      <c r="E169" s="228" t="s">
        <v>1976</v>
      </c>
      <c r="F169" s="229" t="s">
        <v>1977</v>
      </c>
      <c r="G169" s="230" t="s">
        <v>1924</v>
      </c>
      <c r="H169" s="231">
        <v>1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47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293</v>
      </c>
      <c r="AT169" s="238" t="s">
        <v>164</v>
      </c>
      <c r="AU169" s="238" t="s">
        <v>187</v>
      </c>
      <c r="AY169" s="18" t="s">
        <v>162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89</v>
      </c>
      <c r="BK169" s="239">
        <f>ROUND(I169*H169,2)</f>
        <v>0</v>
      </c>
      <c r="BL169" s="18" t="s">
        <v>293</v>
      </c>
      <c r="BM169" s="238" t="s">
        <v>1978</v>
      </c>
    </row>
    <row r="170" s="2" customFormat="1">
      <c r="A170" s="39"/>
      <c r="B170" s="40"/>
      <c r="C170" s="41"/>
      <c r="D170" s="240" t="s">
        <v>170</v>
      </c>
      <c r="E170" s="41"/>
      <c r="F170" s="241" t="s">
        <v>1977</v>
      </c>
      <c r="G170" s="41"/>
      <c r="H170" s="41"/>
      <c r="I170" s="242"/>
      <c r="J170" s="41"/>
      <c r="K170" s="41"/>
      <c r="L170" s="45"/>
      <c r="M170" s="243"/>
      <c r="N170" s="244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170</v>
      </c>
      <c r="AU170" s="18" t="s">
        <v>187</v>
      </c>
    </row>
    <row r="171" s="12" customFormat="1" ht="20.88" customHeight="1">
      <c r="A171" s="12"/>
      <c r="B171" s="211"/>
      <c r="C171" s="212"/>
      <c r="D171" s="213" t="s">
        <v>81</v>
      </c>
      <c r="E171" s="225" t="s">
        <v>1979</v>
      </c>
      <c r="F171" s="225" t="s">
        <v>1980</v>
      </c>
      <c r="G171" s="212"/>
      <c r="H171" s="212"/>
      <c r="I171" s="215"/>
      <c r="J171" s="226">
        <f>BK171</f>
        <v>0</v>
      </c>
      <c r="K171" s="212"/>
      <c r="L171" s="217"/>
      <c r="M171" s="218"/>
      <c r="N171" s="219"/>
      <c r="O171" s="219"/>
      <c r="P171" s="220">
        <f>SUM(P172:P177)</f>
        <v>0</v>
      </c>
      <c r="Q171" s="219"/>
      <c r="R171" s="220">
        <f>SUM(R172:R177)</f>
        <v>0</v>
      </c>
      <c r="S171" s="219"/>
      <c r="T171" s="221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89</v>
      </c>
      <c r="AT171" s="223" t="s">
        <v>81</v>
      </c>
      <c r="AU171" s="223" t="s">
        <v>91</v>
      </c>
      <c r="AY171" s="222" t="s">
        <v>162</v>
      </c>
      <c r="BK171" s="224">
        <f>SUM(BK172:BK177)</f>
        <v>0</v>
      </c>
    </row>
    <row r="172" s="2" customFormat="1" ht="16.5" customHeight="1">
      <c r="A172" s="39"/>
      <c r="B172" s="40"/>
      <c r="C172" s="227" t="s">
        <v>335</v>
      </c>
      <c r="D172" s="227" t="s">
        <v>164</v>
      </c>
      <c r="E172" s="228" t="s">
        <v>1981</v>
      </c>
      <c r="F172" s="229" t="s">
        <v>1982</v>
      </c>
      <c r="G172" s="230" t="s">
        <v>1924</v>
      </c>
      <c r="H172" s="231">
        <v>6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47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293</v>
      </c>
      <c r="AT172" s="238" t="s">
        <v>164</v>
      </c>
      <c r="AU172" s="238" t="s">
        <v>187</v>
      </c>
      <c r="AY172" s="18" t="s">
        <v>162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89</v>
      </c>
      <c r="BK172" s="239">
        <f>ROUND(I172*H172,2)</f>
        <v>0</v>
      </c>
      <c r="BL172" s="18" t="s">
        <v>293</v>
      </c>
      <c r="BM172" s="238" t="s">
        <v>1983</v>
      </c>
    </row>
    <row r="173" s="2" customFormat="1">
      <c r="A173" s="39"/>
      <c r="B173" s="40"/>
      <c r="C173" s="41"/>
      <c r="D173" s="240" t="s">
        <v>170</v>
      </c>
      <c r="E173" s="41"/>
      <c r="F173" s="241" t="s">
        <v>1982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170</v>
      </c>
      <c r="AU173" s="18" t="s">
        <v>187</v>
      </c>
    </row>
    <row r="174" s="2" customFormat="1" ht="16.5" customHeight="1">
      <c r="A174" s="39"/>
      <c r="B174" s="40"/>
      <c r="C174" s="227" t="s">
        <v>341</v>
      </c>
      <c r="D174" s="227" t="s">
        <v>164</v>
      </c>
      <c r="E174" s="228" t="s">
        <v>1984</v>
      </c>
      <c r="F174" s="229" t="s">
        <v>1985</v>
      </c>
      <c r="G174" s="230" t="s">
        <v>1924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47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293</v>
      </c>
      <c r="AT174" s="238" t="s">
        <v>164</v>
      </c>
      <c r="AU174" s="238" t="s">
        <v>187</v>
      </c>
      <c r="AY174" s="18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89</v>
      </c>
      <c r="BK174" s="239">
        <f>ROUND(I174*H174,2)</f>
        <v>0</v>
      </c>
      <c r="BL174" s="18" t="s">
        <v>293</v>
      </c>
      <c r="BM174" s="238" t="s">
        <v>1986</v>
      </c>
    </row>
    <row r="175" s="2" customFormat="1">
      <c r="A175" s="39"/>
      <c r="B175" s="40"/>
      <c r="C175" s="41"/>
      <c r="D175" s="240" t="s">
        <v>170</v>
      </c>
      <c r="E175" s="41"/>
      <c r="F175" s="241" t="s">
        <v>1985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170</v>
      </c>
      <c r="AU175" s="18" t="s">
        <v>187</v>
      </c>
    </row>
    <row r="176" s="2" customFormat="1" ht="16.5" customHeight="1">
      <c r="A176" s="39"/>
      <c r="B176" s="40"/>
      <c r="C176" s="227" t="s">
        <v>347</v>
      </c>
      <c r="D176" s="227" t="s">
        <v>164</v>
      </c>
      <c r="E176" s="228" t="s">
        <v>1987</v>
      </c>
      <c r="F176" s="229" t="s">
        <v>1988</v>
      </c>
      <c r="G176" s="230" t="s">
        <v>1924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47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293</v>
      </c>
      <c r="AT176" s="238" t="s">
        <v>164</v>
      </c>
      <c r="AU176" s="238" t="s">
        <v>187</v>
      </c>
      <c r="AY176" s="18" t="s">
        <v>162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89</v>
      </c>
      <c r="BK176" s="239">
        <f>ROUND(I176*H176,2)</f>
        <v>0</v>
      </c>
      <c r="BL176" s="18" t="s">
        <v>293</v>
      </c>
      <c r="BM176" s="238" t="s">
        <v>1989</v>
      </c>
    </row>
    <row r="177" s="2" customFormat="1">
      <c r="A177" s="39"/>
      <c r="B177" s="40"/>
      <c r="C177" s="41"/>
      <c r="D177" s="240" t="s">
        <v>170</v>
      </c>
      <c r="E177" s="41"/>
      <c r="F177" s="241" t="s">
        <v>1988</v>
      </c>
      <c r="G177" s="41"/>
      <c r="H177" s="41"/>
      <c r="I177" s="242"/>
      <c r="J177" s="41"/>
      <c r="K177" s="41"/>
      <c r="L177" s="45"/>
      <c r="M177" s="243"/>
      <c r="N177" s="244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170</v>
      </c>
      <c r="AU177" s="18" t="s">
        <v>187</v>
      </c>
    </row>
    <row r="178" s="12" customFormat="1" ht="20.88" customHeight="1">
      <c r="A178" s="12"/>
      <c r="B178" s="211"/>
      <c r="C178" s="212"/>
      <c r="D178" s="213" t="s">
        <v>81</v>
      </c>
      <c r="E178" s="225" t="s">
        <v>1990</v>
      </c>
      <c r="F178" s="225" t="s">
        <v>1991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SUM(P179:P184)</f>
        <v>0</v>
      </c>
      <c r="Q178" s="219"/>
      <c r="R178" s="220">
        <f>SUM(R179:R184)</f>
        <v>0</v>
      </c>
      <c r="S178" s="219"/>
      <c r="T178" s="221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89</v>
      </c>
      <c r="AT178" s="223" t="s">
        <v>81</v>
      </c>
      <c r="AU178" s="223" t="s">
        <v>91</v>
      </c>
      <c r="AY178" s="222" t="s">
        <v>162</v>
      </c>
      <c r="BK178" s="224">
        <f>SUM(BK179:BK184)</f>
        <v>0</v>
      </c>
    </row>
    <row r="179" s="2" customFormat="1" ht="16.5" customHeight="1">
      <c r="A179" s="39"/>
      <c r="B179" s="40"/>
      <c r="C179" s="227" t="s">
        <v>354</v>
      </c>
      <c r="D179" s="227" t="s">
        <v>164</v>
      </c>
      <c r="E179" s="228" t="s">
        <v>1992</v>
      </c>
      <c r="F179" s="229" t="s">
        <v>1993</v>
      </c>
      <c r="G179" s="230" t="s">
        <v>1924</v>
      </c>
      <c r="H179" s="231">
        <v>13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47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293</v>
      </c>
      <c r="AT179" s="238" t="s">
        <v>164</v>
      </c>
      <c r="AU179" s="238" t="s">
        <v>187</v>
      </c>
      <c r="AY179" s="18" t="s">
        <v>162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89</v>
      </c>
      <c r="BK179" s="239">
        <f>ROUND(I179*H179,2)</f>
        <v>0</v>
      </c>
      <c r="BL179" s="18" t="s">
        <v>293</v>
      </c>
      <c r="BM179" s="238" t="s">
        <v>1994</v>
      </c>
    </row>
    <row r="180" s="2" customFormat="1">
      <c r="A180" s="39"/>
      <c r="B180" s="40"/>
      <c r="C180" s="41"/>
      <c r="D180" s="240" t="s">
        <v>170</v>
      </c>
      <c r="E180" s="41"/>
      <c r="F180" s="241" t="s">
        <v>1993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170</v>
      </c>
      <c r="AU180" s="18" t="s">
        <v>187</v>
      </c>
    </row>
    <row r="181" s="2" customFormat="1" ht="24.15" customHeight="1">
      <c r="A181" s="39"/>
      <c r="B181" s="40"/>
      <c r="C181" s="227" t="s">
        <v>360</v>
      </c>
      <c r="D181" s="227" t="s">
        <v>164</v>
      </c>
      <c r="E181" s="228" t="s">
        <v>1995</v>
      </c>
      <c r="F181" s="229" t="s">
        <v>1996</v>
      </c>
      <c r="G181" s="230" t="s">
        <v>1924</v>
      </c>
      <c r="H181" s="231">
        <v>1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47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293</v>
      </c>
      <c r="AT181" s="238" t="s">
        <v>164</v>
      </c>
      <c r="AU181" s="238" t="s">
        <v>187</v>
      </c>
      <c r="AY181" s="18" t="s">
        <v>162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89</v>
      </c>
      <c r="BK181" s="239">
        <f>ROUND(I181*H181,2)</f>
        <v>0</v>
      </c>
      <c r="BL181" s="18" t="s">
        <v>293</v>
      </c>
      <c r="BM181" s="238" t="s">
        <v>1997</v>
      </c>
    </row>
    <row r="182" s="2" customFormat="1">
      <c r="A182" s="39"/>
      <c r="B182" s="40"/>
      <c r="C182" s="41"/>
      <c r="D182" s="240" t="s">
        <v>170</v>
      </c>
      <c r="E182" s="41"/>
      <c r="F182" s="241" t="s">
        <v>1996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170</v>
      </c>
      <c r="AU182" s="18" t="s">
        <v>187</v>
      </c>
    </row>
    <row r="183" s="2" customFormat="1" ht="16.5" customHeight="1">
      <c r="A183" s="39"/>
      <c r="B183" s="40"/>
      <c r="C183" s="227" t="s">
        <v>381</v>
      </c>
      <c r="D183" s="227" t="s">
        <v>164</v>
      </c>
      <c r="E183" s="228" t="s">
        <v>1998</v>
      </c>
      <c r="F183" s="229" t="s">
        <v>1999</v>
      </c>
      <c r="G183" s="230" t="s">
        <v>1924</v>
      </c>
      <c r="H183" s="231">
        <v>11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47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293</v>
      </c>
      <c r="AT183" s="238" t="s">
        <v>164</v>
      </c>
      <c r="AU183" s="238" t="s">
        <v>187</v>
      </c>
      <c r="AY183" s="18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89</v>
      </c>
      <c r="BK183" s="239">
        <f>ROUND(I183*H183,2)</f>
        <v>0</v>
      </c>
      <c r="BL183" s="18" t="s">
        <v>293</v>
      </c>
      <c r="BM183" s="238" t="s">
        <v>2000</v>
      </c>
    </row>
    <row r="184" s="2" customFormat="1">
      <c r="A184" s="39"/>
      <c r="B184" s="40"/>
      <c r="C184" s="41"/>
      <c r="D184" s="240" t="s">
        <v>170</v>
      </c>
      <c r="E184" s="41"/>
      <c r="F184" s="241" t="s">
        <v>1999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170</v>
      </c>
      <c r="AU184" s="18" t="s">
        <v>187</v>
      </c>
    </row>
    <row r="185" s="12" customFormat="1" ht="20.88" customHeight="1">
      <c r="A185" s="12"/>
      <c r="B185" s="211"/>
      <c r="C185" s="212"/>
      <c r="D185" s="213" t="s">
        <v>81</v>
      </c>
      <c r="E185" s="225" t="s">
        <v>2001</v>
      </c>
      <c r="F185" s="225" t="s">
        <v>2002</v>
      </c>
      <c r="G185" s="212"/>
      <c r="H185" s="212"/>
      <c r="I185" s="215"/>
      <c r="J185" s="226">
        <f>BK185</f>
        <v>0</v>
      </c>
      <c r="K185" s="212"/>
      <c r="L185" s="217"/>
      <c r="M185" s="218"/>
      <c r="N185" s="219"/>
      <c r="O185" s="219"/>
      <c r="P185" s="220">
        <f>SUM(P186:P203)</f>
        <v>0</v>
      </c>
      <c r="Q185" s="219"/>
      <c r="R185" s="220">
        <f>SUM(R186:R203)</f>
        <v>0</v>
      </c>
      <c r="S185" s="219"/>
      <c r="T185" s="221">
        <f>SUM(T186:T203)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22" t="s">
        <v>89</v>
      </c>
      <c r="AT185" s="223" t="s">
        <v>81</v>
      </c>
      <c r="AU185" s="223" t="s">
        <v>91</v>
      </c>
      <c r="AY185" s="222" t="s">
        <v>162</v>
      </c>
      <c r="BK185" s="224">
        <f>SUM(BK186:BK203)</f>
        <v>0</v>
      </c>
    </row>
    <row r="186" s="2" customFormat="1" ht="16.5" customHeight="1">
      <c r="A186" s="39"/>
      <c r="B186" s="40"/>
      <c r="C186" s="227" t="s">
        <v>390</v>
      </c>
      <c r="D186" s="227" t="s">
        <v>164</v>
      </c>
      <c r="E186" s="228" t="s">
        <v>2003</v>
      </c>
      <c r="F186" s="229" t="s">
        <v>2004</v>
      </c>
      <c r="G186" s="230" t="s">
        <v>584</v>
      </c>
      <c r="H186" s="231">
        <v>1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47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293</v>
      </c>
      <c r="AT186" s="238" t="s">
        <v>164</v>
      </c>
      <c r="AU186" s="238" t="s">
        <v>187</v>
      </c>
      <c r="AY186" s="18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89</v>
      </c>
      <c r="BK186" s="239">
        <f>ROUND(I186*H186,2)</f>
        <v>0</v>
      </c>
      <c r="BL186" s="18" t="s">
        <v>293</v>
      </c>
      <c r="BM186" s="238" t="s">
        <v>2005</v>
      </c>
    </row>
    <row r="187" s="2" customFormat="1">
      <c r="A187" s="39"/>
      <c r="B187" s="40"/>
      <c r="C187" s="41"/>
      <c r="D187" s="240" t="s">
        <v>170</v>
      </c>
      <c r="E187" s="41"/>
      <c r="F187" s="241" t="s">
        <v>2004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170</v>
      </c>
      <c r="AU187" s="18" t="s">
        <v>187</v>
      </c>
    </row>
    <row r="188" s="2" customFormat="1" ht="16.5" customHeight="1">
      <c r="A188" s="39"/>
      <c r="B188" s="40"/>
      <c r="C188" s="227" t="s">
        <v>398</v>
      </c>
      <c r="D188" s="227" t="s">
        <v>164</v>
      </c>
      <c r="E188" s="228" t="s">
        <v>2006</v>
      </c>
      <c r="F188" s="229" t="s">
        <v>2007</v>
      </c>
      <c r="G188" s="230" t="s">
        <v>584</v>
      </c>
      <c r="H188" s="231">
        <v>1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47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293</v>
      </c>
      <c r="AT188" s="238" t="s">
        <v>164</v>
      </c>
      <c r="AU188" s="238" t="s">
        <v>187</v>
      </c>
      <c r="AY188" s="18" t="s">
        <v>162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89</v>
      </c>
      <c r="BK188" s="239">
        <f>ROUND(I188*H188,2)</f>
        <v>0</v>
      </c>
      <c r="BL188" s="18" t="s">
        <v>293</v>
      </c>
      <c r="BM188" s="238" t="s">
        <v>2008</v>
      </c>
    </row>
    <row r="189" s="2" customFormat="1">
      <c r="A189" s="39"/>
      <c r="B189" s="40"/>
      <c r="C189" s="41"/>
      <c r="D189" s="240" t="s">
        <v>170</v>
      </c>
      <c r="E189" s="41"/>
      <c r="F189" s="241" t="s">
        <v>2007</v>
      </c>
      <c r="G189" s="41"/>
      <c r="H189" s="41"/>
      <c r="I189" s="242"/>
      <c r="J189" s="41"/>
      <c r="K189" s="41"/>
      <c r="L189" s="45"/>
      <c r="M189" s="243"/>
      <c r="N189" s="244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170</v>
      </c>
      <c r="AU189" s="18" t="s">
        <v>187</v>
      </c>
    </row>
    <row r="190" s="2" customFormat="1" ht="16.5" customHeight="1">
      <c r="A190" s="39"/>
      <c r="B190" s="40"/>
      <c r="C190" s="227" t="s">
        <v>418</v>
      </c>
      <c r="D190" s="227" t="s">
        <v>164</v>
      </c>
      <c r="E190" s="228" t="s">
        <v>2009</v>
      </c>
      <c r="F190" s="229" t="s">
        <v>2010</v>
      </c>
      <c r="G190" s="230" t="s">
        <v>584</v>
      </c>
      <c r="H190" s="231">
        <v>1</v>
      </c>
      <c r="I190" s="232"/>
      <c r="J190" s="233">
        <f>ROUND(I190*H190,2)</f>
        <v>0</v>
      </c>
      <c r="K190" s="229" t="s">
        <v>1</v>
      </c>
      <c r="L190" s="45"/>
      <c r="M190" s="234" t="s">
        <v>1</v>
      </c>
      <c r="N190" s="235" t="s">
        <v>47</v>
      </c>
      <c r="O190" s="92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293</v>
      </c>
      <c r="AT190" s="238" t="s">
        <v>164</v>
      </c>
      <c r="AU190" s="238" t="s">
        <v>187</v>
      </c>
      <c r="AY190" s="18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89</v>
      </c>
      <c r="BK190" s="239">
        <f>ROUND(I190*H190,2)</f>
        <v>0</v>
      </c>
      <c r="BL190" s="18" t="s">
        <v>293</v>
      </c>
      <c r="BM190" s="238" t="s">
        <v>2011</v>
      </c>
    </row>
    <row r="191" s="2" customFormat="1">
      <c r="A191" s="39"/>
      <c r="B191" s="40"/>
      <c r="C191" s="41"/>
      <c r="D191" s="240" t="s">
        <v>170</v>
      </c>
      <c r="E191" s="41"/>
      <c r="F191" s="241" t="s">
        <v>2010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170</v>
      </c>
      <c r="AU191" s="18" t="s">
        <v>187</v>
      </c>
    </row>
    <row r="192" s="2" customFormat="1" ht="21.75" customHeight="1">
      <c r="A192" s="39"/>
      <c r="B192" s="40"/>
      <c r="C192" s="227" t="s">
        <v>435</v>
      </c>
      <c r="D192" s="227" t="s">
        <v>164</v>
      </c>
      <c r="E192" s="228" t="s">
        <v>2012</v>
      </c>
      <c r="F192" s="229" t="s">
        <v>2013</v>
      </c>
      <c r="G192" s="230" t="s">
        <v>584</v>
      </c>
      <c r="H192" s="231">
        <v>1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47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293</v>
      </c>
      <c r="AT192" s="238" t="s">
        <v>164</v>
      </c>
      <c r="AU192" s="238" t="s">
        <v>187</v>
      </c>
      <c r="AY192" s="18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89</v>
      </c>
      <c r="BK192" s="239">
        <f>ROUND(I192*H192,2)</f>
        <v>0</v>
      </c>
      <c r="BL192" s="18" t="s">
        <v>293</v>
      </c>
      <c r="BM192" s="238" t="s">
        <v>2014</v>
      </c>
    </row>
    <row r="193" s="2" customFormat="1">
      <c r="A193" s="39"/>
      <c r="B193" s="40"/>
      <c r="C193" s="41"/>
      <c r="D193" s="240" t="s">
        <v>170</v>
      </c>
      <c r="E193" s="41"/>
      <c r="F193" s="241" t="s">
        <v>2013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170</v>
      </c>
      <c r="AU193" s="18" t="s">
        <v>187</v>
      </c>
    </row>
    <row r="194" s="2" customFormat="1" ht="16.5" customHeight="1">
      <c r="A194" s="39"/>
      <c r="B194" s="40"/>
      <c r="C194" s="227" t="s">
        <v>443</v>
      </c>
      <c r="D194" s="227" t="s">
        <v>164</v>
      </c>
      <c r="E194" s="228" t="s">
        <v>2015</v>
      </c>
      <c r="F194" s="229" t="s">
        <v>2016</v>
      </c>
      <c r="G194" s="230" t="s">
        <v>584</v>
      </c>
      <c r="H194" s="231">
        <v>1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47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293</v>
      </c>
      <c r="AT194" s="238" t="s">
        <v>164</v>
      </c>
      <c r="AU194" s="238" t="s">
        <v>187</v>
      </c>
      <c r="AY194" s="18" t="s">
        <v>162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89</v>
      </c>
      <c r="BK194" s="239">
        <f>ROUND(I194*H194,2)</f>
        <v>0</v>
      </c>
      <c r="BL194" s="18" t="s">
        <v>293</v>
      </c>
      <c r="BM194" s="238" t="s">
        <v>2017</v>
      </c>
    </row>
    <row r="195" s="2" customFormat="1">
      <c r="A195" s="39"/>
      <c r="B195" s="40"/>
      <c r="C195" s="41"/>
      <c r="D195" s="240" t="s">
        <v>170</v>
      </c>
      <c r="E195" s="41"/>
      <c r="F195" s="241" t="s">
        <v>2016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170</v>
      </c>
      <c r="AU195" s="18" t="s">
        <v>187</v>
      </c>
    </row>
    <row r="196" s="2" customFormat="1" ht="16.5" customHeight="1">
      <c r="A196" s="39"/>
      <c r="B196" s="40"/>
      <c r="C196" s="227" t="s">
        <v>450</v>
      </c>
      <c r="D196" s="227" t="s">
        <v>164</v>
      </c>
      <c r="E196" s="228" t="s">
        <v>2018</v>
      </c>
      <c r="F196" s="229" t="s">
        <v>2019</v>
      </c>
      <c r="G196" s="230" t="s">
        <v>584</v>
      </c>
      <c r="H196" s="231">
        <v>1</v>
      </c>
      <c r="I196" s="232"/>
      <c r="J196" s="233">
        <f>ROUND(I196*H196,2)</f>
        <v>0</v>
      </c>
      <c r="K196" s="229" t="s">
        <v>1</v>
      </c>
      <c r="L196" s="45"/>
      <c r="M196" s="234" t="s">
        <v>1</v>
      </c>
      <c r="N196" s="235" t="s">
        <v>47</v>
      </c>
      <c r="O196" s="92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8" t="s">
        <v>293</v>
      </c>
      <c r="AT196" s="238" t="s">
        <v>164</v>
      </c>
      <c r="AU196" s="238" t="s">
        <v>187</v>
      </c>
      <c r="AY196" s="18" t="s">
        <v>162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8" t="s">
        <v>89</v>
      </c>
      <c r="BK196" s="239">
        <f>ROUND(I196*H196,2)</f>
        <v>0</v>
      </c>
      <c r="BL196" s="18" t="s">
        <v>293</v>
      </c>
      <c r="BM196" s="238" t="s">
        <v>2020</v>
      </c>
    </row>
    <row r="197" s="2" customFormat="1">
      <c r="A197" s="39"/>
      <c r="B197" s="40"/>
      <c r="C197" s="41"/>
      <c r="D197" s="240" t="s">
        <v>170</v>
      </c>
      <c r="E197" s="41"/>
      <c r="F197" s="241" t="s">
        <v>2019</v>
      </c>
      <c r="G197" s="41"/>
      <c r="H197" s="41"/>
      <c r="I197" s="242"/>
      <c r="J197" s="41"/>
      <c r="K197" s="41"/>
      <c r="L197" s="45"/>
      <c r="M197" s="243"/>
      <c r="N197" s="244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170</v>
      </c>
      <c r="AU197" s="18" t="s">
        <v>187</v>
      </c>
    </row>
    <row r="198" s="2" customFormat="1" ht="16.5" customHeight="1">
      <c r="A198" s="39"/>
      <c r="B198" s="40"/>
      <c r="C198" s="227" t="s">
        <v>461</v>
      </c>
      <c r="D198" s="227" t="s">
        <v>164</v>
      </c>
      <c r="E198" s="228" t="s">
        <v>2021</v>
      </c>
      <c r="F198" s="229" t="s">
        <v>2022</v>
      </c>
      <c r="G198" s="230" t="s">
        <v>584</v>
      </c>
      <c r="H198" s="231">
        <v>1</v>
      </c>
      <c r="I198" s="232"/>
      <c r="J198" s="233">
        <f>ROUND(I198*H198,2)</f>
        <v>0</v>
      </c>
      <c r="K198" s="229" t="s">
        <v>1</v>
      </c>
      <c r="L198" s="45"/>
      <c r="M198" s="234" t="s">
        <v>1</v>
      </c>
      <c r="N198" s="235" t="s">
        <v>47</v>
      </c>
      <c r="O198" s="92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8" t="s">
        <v>293</v>
      </c>
      <c r="AT198" s="238" t="s">
        <v>164</v>
      </c>
      <c r="AU198" s="238" t="s">
        <v>187</v>
      </c>
      <c r="AY198" s="18" t="s">
        <v>162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8" t="s">
        <v>89</v>
      </c>
      <c r="BK198" s="239">
        <f>ROUND(I198*H198,2)</f>
        <v>0</v>
      </c>
      <c r="BL198" s="18" t="s">
        <v>293</v>
      </c>
      <c r="BM198" s="238" t="s">
        <v>2023</v>
      </c>
    </row>
    <row r="199" s="2" customFormat="1">
      <c r="A199" s="39"/>
      <c r="B199" s="40"/>
      <c r="C199" s="41"/>
      <c r="D199" s="240" t="s">
        <v>170</v>
      </c>
      <c r="E199" s="41"/>
      <c r="F199" s="241" t="s">
        <v>2022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170</v>
      </c>
      <c r="AU199" s="18" t="s">
        <v>187</v>
      </c>
    </row>
    <row r="200" s="2" customFormat="1" ht="16.5" customHeight="1">
      <c r="A200" s="39"/>
      <c r="B200" s="40"/>
      <c r="C200" s="227" t="s">
        <v>468</v>
      </c>
      <c r="D200" s="227" t="s">
        <v>164</v>
      </c>
      <c r="E200" s="228" t="s">
        <v>2024</v>
      </c>
      <c r="F200" s="229" t="s">
        <v>2025</v>
      </c>
      <c r="G200" s="230" t="s">
        <v>584</v>
      </c>
      <c r="H200" s="231">
        <v>1</v>
      </c>
      <c r="I200" s="232"/>
      <c r="J200" s="233">
        <f>ROUND(I200*H200,2)</f>
        <v>0</v>
      </c>
      <c r="K200" s="229" t="s">
        <v>1</v>
      </c>
      <c r="L200" s="45"/>
      <c r="M200" s="234" t="s">
        <v>1</v>
      </c>
      <c r="N200" s="235" t="s">
        <v>47</v>
      </c>
      <c r="O200" s="92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8" t="s">
        <v>293</v>
      </c>
      <c r="AT200" s="238" t="s">
        <v>164</v>
      </c>
      <c r="AU200" s="238" t="s">
        <v>187</v>
      </c>
      <c r="AY200" s="18" t="s">
        <v>162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8" t="s">
        <v>89</v>
      </c>
      <c r="BK200" s="239">
        <f>ROUND(I200*H200,2)</f>
        <v>0</v>
      </c>
      <c r="BL200" s="18" t="s">
        <v>293</v>
      </c>
      <c r="BM200" s="238" t="s">
        <v>2026</v>
      </c>
    </row>
    <row r="201" s="2" customFormat="1">
      <c r="A201" s="39"/>
      <c r="B201" s="40"/>
      <c r="C201" s="41"/>
      <c r="D201" s="240" t="s">
        <v>170</v>
      </c>
      <c r="E201" s="41"/>
      <c r="F201" s="241" t="s">
        <v>2025</v>
      </c>
      <c r="G201" s="41"/>
      <c r="H201" s="41"/>
      <c r="I201" s="242"/>
      <c r="J201" s="41"/>
      <c r="K201" s="41"/>
      <c r="L201" s="45"/>
      <c r="M201" s="243"/>
      <c r="N201" s="244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170</v>
      </c>
      <c r="AU201" s="18" t="s">
        <v>187</v>
      </c>
    </row>
    <row r="202" s="2" customFormat="1" ht="16.5" customHeight="1">
      <c r="A202" s="39"/>
      <c r="B202" s="40"/>
      <c r="C202" s="227" t="s">
        <v>479</v>
      </c>
      <c r="D202" s="227" t="s">
        <v>164</v>
      </c>
      <c r="E202" s="228" t="s">
        <v>2027</v>
      </c>
      <c r="F202" s="229" t="s">
        <v>2028</v>
      </c>
      <c r="G202" s="230" t="s">
        <v>584</v>
      </c>
      <c r="H202" s="231">
        <v>1</v>
      </c>
      <c r="I202" s="232"/>
      <c r="J202" s="233">
        <f>ROUND(I202*H202,2)</f>
        <v>0</v>
      </c>
      <c r="K202" s="229" t="s">
        <v>1</v>
      </c>
      <c r="L202" s="45"/>
      <c r="M202" s="234" t="s">
        <v>1</v>
      </c>
      <c r="N202" s="235" t="s">
        <v>47</v>
      </c>
      <c r="O202" s="92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293</v>
      </c>
      <c r="AT202" s="238" t="s">
        <v>164</v>
      </c>
      <c r="AU202" s="238" t="s">
        <v>187</v>
      </c>
      <c r="AY202" s="18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89</v>
      </c>
      <c r="BK202" s="239">
        <f>ROUND(I202*H202,2)</f>
        <v>0</v>
      </c>
      <c r="BL202" s="18" t="s">
        <v>293</v>
      </c>
      <c r="BM202" s="238" t="s">
        <v>2029</v>
      </c>
    </row>
    <row r="203" s="2" customFormat="1">
      <c r="A203" s="39"/>
      <c r="B203" s="40"/>
      <c r="C203" s="41"/>
      <c r="D203" s="240" t="s">
        <v>170</v>
      </c>
      <c r="E203" s="41"/>
      <c r="F203" s="241" t="s">
        <v>2028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170</v>
      </c>
      <c r="AU203" s="18" t="s">
        <v>187</v>
      </c>
    </row>
    <row r="204" s="12" customFormat="1" ht="20.88" customHeight="1">
      <c r="A204" s="12"/>
      <c r="B204" s="211"/>
      <c r="C204" s="212"/>
      <c r="D204" s="213" t="s">
        <v>81</v>
      </c>
      <c r="E204" s="225" t="s">
        <v>2030</v>
      </c>
      <c r="F204" s="225" t="s">
        <v>2031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SUM(P205:P207)</f>
        <v>0</v>
      </c>
      <c r="Q204" s="219"/>
      <c r="R204" s="220">
        <f>SUM(R205:R207)</f>
        <v>0</v>
      </c>
      <c r="S204" s="219"/>
      <c r="T204" s="221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89</v>
      </c>
      <c r="AT204" s="223" t="s">
        <v>81</v>
      </c>
      <c r="AU204" s="223" t="s">
        <v>91</v>
      </c>
      <c r="AY204" s="222" t="s">
        <v>162</v>
      </c>
      <c r="BK204" s="224">
        <f>SUM(BK205:BK207)</f>
        <v>0</v>
      </c>
    </row>
    <row r="205" s="2" customFormat="1" ht="16.5" customHeight="1">
      <c r="A205" s="39"/>
      <c r="B205" s="40"/>
      <c r="C205" s="227" t="s">
        <v>486</v>
      </c>
      <c r="D205" s="227" t="s">
        <v>164</v>
      </c>
      <c r="E205" s="228" t="s">
        <v>2032</v>
      </c>
      <c r="F205" s="229" t="s">
        <v>2033</v>
      </c>
      <c r="G205" s="230" t="s">
        <v>584</v>
      </c>
      <c r="H205" s="231">
        <v>1</v>
      </c>
      <c r="I205" s="232"/>
      <c r="J205" s="233">
        <f>ROUND(I205*H205,2)</f>
        <v>0</v>
      </c>
      <c r="K205" s="229" t="s">
        <v>1</v>
      </c>
      <c r="L205" s="45"/>
      <c r="M205" s="234" t="s">
        <v>1</v>
      </c>
      <c r="N205" s="235" t="s">
        <v>47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293</v>
      </c>
      <c r="AT205" s="238" t="s">
        <v>164</v>
      </c>
      <c r="AU205" s="238" t="s">
        <v>187</v>
      </c>
      <c r="AY205" s="18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89</v>
      </c>
      <c r="BK205" s="239">
        <f>ROUND(I205*H205,2)</f>
        <v>0</v>
      </c>
      <c r="BL205" s="18" t="s">
        <v>293</v>
      </c>
      <c r="BM205" s="238" t="s">
        <v>2034</v>
      </c>
    </row>
    <row r="206" s="2" customFormat="1">
      <c r="A206" s="39"/>
      <c r="B206" s="40"/>
      <c r="C206" s="41"/>
      <c r="D206" s="240" t="s">
        <v>170</v>
      </c>
      <c r="E206" s="41"/>
      <c r="F206" s="241" t="s">
        <v>2033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170</v>
      </c>
      <c r="AU206" s="18" t="s">
        <v>187</v>
      </c>
    </row>
    <row r="207" s="2" customFormat="1">
      <c r="A207" s="39"/>
      <c r="B207" s="40"/>
      <c r="C207" s="41"/>
      <c r="D207" s="240" t="s">
        <v>179</v>
      </c>
      <c r="E207" s="41"/>
      <c r="F207" s="247" t="s">
        <v>2035</v>
      </c>
      <c r="G207" s="41"/>
      <c r="H207" s="41"/>
      <c r="I207" s="242"/>
      <c r="J207" s="41"/>
      <c r="K207" s="41"/>
      <c r="L207" s="45"/>
      <c r="M207" s="304"/>
      <c r="N207" s="305"/>
      <c r="O207" s="306"/>
      <c r="P207" s="306"/>
      <c r="Q207" s="306"/>
      <c r="R207" s="306"/>
      <c r="S207" s="306"/>
      <c r="T207" s="307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179</v>
      </c>
      <c r="AU207" s="18" t="s">
        <v>187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txtxXVXvDMzVMmcLiGBgUUmHvYWadfADGSGzTViSlXdoGVJucfbioFT3zG1AZEwbF/XO67t1Lbt/Hz8Lk9GSbg==" hashValue="O09gttV3DZqj8k+HFHy5Skw4dw+3iAms65p3seQvv123qG2L9VTHbgsctWXLxfOI0r4SuLK91rK0pv6tjmxrGg==" algorithmName="SHA-512" password="CC35"/>
  <autoFilter ref="C123:K20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2036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19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22</v>
      </c>
      <c r="E12" s="39"/>
      <c r="F12" s="142" t="s">
        <v>23</v>
      </c>
      <c r="G12" s="39"/>
      <c r="H12" s="39"/>
      <c r="I12" s="151" t="s">
        <v>24</v>
      </c>
      <c r="J12" s="154" t="str">
        <f>'Rekapitulace stavby'!AN8</f>
        <v>10. 12. 2023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26</v>
      </c>
      <c r="E14" s="39"/>
      <c r="F14" s="39"/>
      <c r="G14" s="39"/>
      <c r="H14" s="39"/>
      <c r="I14" s="151" t="s">
        <v>27</v>
      </c>
      <c r="J14" s="142" t="s">
        <v>28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29</v>
      </c>
      <c r="F15" s="39"/>
      <c r="G15" s="39"/>
      <c r="H15" s="39"/>
      <c r="I15" s="151" t="s">
        <v>30</v>
      </c>
      <c r="J15" s="142" t="s">
        <v>31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32</v>
      </c>
      <c r="E17" s="39"/>
      <c r="F17" s="39"/>
      <c r="G17" s="39"/>
      <c r="H17" s="39"/>
      <c r="I17" s="15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30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34</v>
      </c>
      <c r="E20" s="39"/>
      <c r="F20" s="39"/>
      <c r="G20" s="39"/>
      <c r="H20" s="39"/>
      <c r="I20" s="151" t="s">
        <v>27</v>
      </c>
      <c r="J20" s="142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36</v>
      </c>
      <c r="F21" s="39"/>
      <c r="G21" s="39"/>
      <c r="H21" s="39"/>
      <c r="I21" s="151" t="s">
        <v>30</v>
      </c>
      <c r="J21" s="142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39</v>
      </c>
      <c r="E23" s="39"/>
      <c r="F23" s="39"/>
      <c r="G23" s="39"/>
      <c r="H23" s="39"/>
      <c r="I23" s="151" t="s">
        <v>27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30</v>
      </c>
      <c r="J24" s="142" t="s">
        <v>37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42</v>
      </c>
      <c r="E30" s="39"/>
      <c r="F30" s="39"/>
      <c r="G30" s="39"/>
      <c r="H30" s="39"/>
      <c r="I30" s="39"/>
      <c r="J30" s="161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44</v>
      </c>
      <c r="G32" s="39"/>
      <c r="H32" s="39"/>
      <c r="I32" s="162" t="s">
        <v>43</v>
      </c>
      <c r="J32" s="162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46</v>
      </c>
      <c r="E33" s="151" t="s">
        <v>47</v>
      </c>
      <c r="F33" s="164">
        <f>ROUND((SUM(BE130:BE354)),  2)</f>
        <v>0</v>
      </c>
      <c r="G33" s="39"/>
      <c r="H33" s="39"/>
      <c r="I33" s="165">
        <v>0.20999999999999999</v>
      </c>
      <c r="J33" s="164">
        <f>ROUND(((SUM(BE130:BE354))*I33),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48</v>
      </c>
      <c r="F34" s="164">
        <f>ROUND((SUM(BF130:BF354)),  2)</f>
        <v>0</v>
      </c>
      <c r="G34" s="39"/>
      <c r="H34" s="39"/>
      <c r="I34" s="165">
        <v>0.14999999999999999</v>
      </c>
      <c r="J34" s="164">
        <f>ROUND(((SUM(BF130:BF354))*I34),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49</v>
      </c>
      <c r="F35" s="164">
        <f>ROUND((SUM(BG130:BG354)),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50</v>
      </c>
      <c r="F36" s="164">
        <f>ROUND((SUM(BH130:BH354)),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ROUND((SUM(BI130:BI354)),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52</v>
      </c>
      <c r="E39" s="168"/>
      <c r="F39" s="168"/>
      <c r="G39" s="169" t="s">
        <v>53</v>
      </c>
      <c r="H39" s="170" t="s">
        <v>54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SO04 - Inženýrské sítě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VD Lipno I</v>
      </c>
      <c r="G89" s="41"/>
      <c r="H89" s="41"/>
      <c r="I89" s="33" t="s">
        <v>24</v>
      </c>
      <c r="J89" s="80" t="str">
        <f>IF(J12="","",J12)</f>
        <v>10. 12. 2023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Povodí Vltavy, státní podnik</v>
      </c>
      <c r="G91" s="41"/>
      <c r="H91" s="41"/>
      <c r="I91" s="33" t="s">
        <v>34</v>
      </c>
      <c r="J91" s="37" t="str">
        <f>E21</f>
        <v>VODNÍ DÍLA - TBD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39</v>
      </c>
      <c r="J92" s="37" t="str">
        <f>E24</f>
        <v>VODNÍ DÍLA - TBD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125</v>
      </c>
      <c r="D94" s="186"/>
      <c r="E94" s="186"/>
      <c r="F94" s="186"/>
      <c r="G94" s="186"/>
      <c r="H94" s="186"/>
      <c r="I94" s="186"/>
      <c r="J94" s="187" t="s">
        <v>126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127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128</v>
      </c>
    </row>
    <row r="97" s="9" customFormat="1" ht="24.96" customHeight="1">
      <c r="A97" s="9"/>
      <c r="B97" s="189"/>
      <c r="C97" s="190"/>
      <c r="D97" s="191" t="s">
        <v>129</v>
      </c>
      <c r="E97" s="192"/>
      <c r="F97" s="192"/>
      <c r="G97" s="192"/>
      <c r="H97" s="192"/>
      <c r="I97" s="192"/>
      <c r="J97" s="193">
        <f>J131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130</v>
      </c>
      <c r="E98" s="197"/>
      <c r="F98" s="197"/>
      <c r="G98" s="197"/>
      <c r="H98" s="197"/>
      <c r="I98" s="197"/>
      <c r="J98" s="198">
        <f>J132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133</v>
      </c>
      <c r="E99" s="197"/>
      <c r="F99" s="197"/>
      <c r="G99" s="197"/>
      <c r="H99" s="197"/>
      <c r="I99" s="197"/>
      <c r="J99" s="198">
        <f>J183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1540</v>
      </c>
      <c r="E100" s="197"/>
      <c r="F100" s="197"/>
      <c r="G100" s="197"/>
      <c r="H100" s="197"/>
      <c r="I100" s="197"/>
      <c r="J100" s="198">
        <f>J189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135</v>
      </c>
      <c r="E101" s="197"/>
      <c r="F101" s="197"/>
      <c r="G101" s="197"/>
      <c r="H101" s="197"/>
      <c r="I101" s="197"/>
      <c r="J101" s="198">
        <f>J196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136</v>
      </c>
      <c r="E102" s="197"/>
      <c r="F102" s="197"/>
      <c r="G102" s="197"/>
      <c r="H102" s="197"/>
      <c r="I102" s="197"/>
      <c r="J102" s="198">
        <f>J265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137</v>
      </c>
      <c r="E103" s="197"/>
      <c r="F103" s="197"/>
      <c r="G103" s="197"/>
      <c r="H103" s="197"/>
      <c r="I103" s="197"/>
      <c r="J103" s="198">
        <f>J270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138</v>
      </c>
      <c r="E104" s="197"/>
      <c r="F104" s="197"/>
      <c r="G104" s="197"/>
      <c r="H104" s="197"/>
      <c r="I104" s="197"/>
      <c r="J104" s="198">
        <f>J284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9"/>
      <c r="C105" s="190"/>
      <c r="D105" s="191" t="s">
        <v>139</v>
      </c>
      <c r="E105" s="192"/>
      <c r="F105" s="192"/>
      <c r="G105" s="192"/>
      <c r="H105" s="192"/>
      <c r="I105" s="192"/>
      <c r="J105" s="193">
        <f>J288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34"/>
      <c r="D106" s="196" t="s">
        <v>2037</v>
      </c>
      <c r="E106" s="197"/>
      <c r="F106" s="197"/>
      <c r="G106" s="197"/>
      <c r="H106" s="197"/>
      <c r="I106" s="197"/>
      <c r="J106" s="198">
        <f>J289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9"/>
      <c r="C107" s="190"/>
      <c r="D107" s="191" t="s">
        <v>2038</v>
      </c>
      <c r="E107" s="192"/>
      <c r="F107" s="192"/>
      <c r="G107" s="192"/>
      <c r="H107" s="192"/>
      <c r="I107" s="192"/>
      <c r="J107" s="193">
        <f>J309</f>
        <v>0</v>
      </c>
      <c r="K107" s="190"/>
      <c r="L107" s="19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5"/>
      <c r="C108" s="134"/>
      <c r="D108" s="196" t="s">
        <v>2039</v>
      </c>
      <c r="E108" s="197"/>
      <c r="F108" s="197"/>
      <c r="G108" s="197"/>
      <c r="H108" s="197"/>
      <c r="I108" s="197"/>
      <c r="J108" s="198">
        <f>J310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2040</v>
      </c>
      <c r="E109" s="197"/>
      <c r="F109" s="197"/>
      <c r="G109" s="197"/>
      <c r="H109" s="197"/>
      <c r="I109" s="197"/>
      <c r="J109" s="198">
        <f>J321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2041</v>
      </c>
      <c r="E110" s="197"/>
      <c r="F110" s="197"/>
      <c r="G110" s="197"/>
      <c r="H110" s="197"/>
      <c r="I110" s="197"/>
      <c r="J110" s="198">
        <f>J348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84" t="str">
        <f>E7</f>
        <v>VD Lipno I - levobřežní vstup do hráze_DPS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120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SO04 - Inženýrské sítě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22</v>
      </c>
      <c r="D124" s="41"/>
      <c r="E124" s="41"/>
      <c r="F124" s="28" t="str">
        <f>F12</f>
        <v>VD Lipno I</v>
      </c>
      <c r="G124" s="41"/>
      <c r="H124" s="41"/>
      <c r="I124" s="33" t="s">
        <v>24</v>
      </c>
      <c r="J124" s="80" t="str">
        <f>IF(J12="","",J12)</f>
        <v>10. 12. 2023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26</v>
      </c>
      <c r="D126" s="41"/>
      <c r="E126" s="41"/>
      <c r="F126" s="28" t="str">
        <f>E15</f>
        <v>Povodí Vltavy, státní podnik</v>
      </c>
      <c r="G126" s="41"/>
      <c r="H126" s="41"/>
      <c r="I126" s="33" t="s">
        <v>34</v>
      </c>
      <c r="J126" s="37" t="str">
        <f>E21</f>
        <v>VODNÍ DÍLA - TBD a.s.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5.65" customHeight="1">
      <c r="A127" s="39"/>
      <c r="B127" s="40"/>
      <c r="C127" s="33" t="s">
        <v>32</v>
      </c>
      <c r="D127" s="41"/>
      <c r="E127" s="41"/>
      <c r="F127" s="28" t="str">
        <f>IF(E18="","",E18)</f>
        <v>Vyplň údaj</v>
      </c>
      <c r="G127" s="41"/>
      <c r="H127" s="41"/>
      <c r="I127" s="33" t="s">
        <v>39</v>
      </c>
      <c r="J127" s="37" t="str">
        <f>E24</f>
        <v>VODNÍ DÍLA - TBD a.s.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148</v>
      </c>
      <c r="D129" s="203" t="s">
        <v>67</v>
      </c>
      <c r="E129" s="203" t="s">
        <v>63</v>
      </c>
      <c r="F129" s="203" t="s">
        <v>64</v>
      </c>
      <c r="G129" s="203" t="s">
        <v>149</v>
      </c>
      <c r="H129" s="203" t="s">
        <v>150</v>
      </c>
      <c r="I129" s="203" t="s">
        <v>151</v>
      </c>
      <c r="J129" s="203" t="s">
        <v>126</v>
      </c>
      <c r="K129" s="204" t="s">
        <v>152</v>
      </c>
      <c r="L129" s="205"/>
      <c r="M129" s="101" t="s">
        <v>1</v>
      </c>
      <c r="N129" s="102" t="s">
        <v>46</v>
      </c>
      <c r="O129" s="102" t="s">
        <v>153</v>
      </c>
      <c r="P129" s="102" t="s">
        <v>154</v>
      </c>
      <c r="Q129" s="102" t="s">
        <v>155</v>
      </c>
      <c r="R129" s="102" t="s">
        <v>156</v>
      </c>
      <c r="S129" s="102" t="s">
        <v>157</v>
      </c>
      <c r="T129" s="103" t="s">
        <v>158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159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P131+P288+P309</f>
        <v>0</v>
      </c>
      <c r="Q130" s="105"/>
      <c r="R130" s="208">
        <f>R131+R288+R309</f>
        <v>33.873535729999993</v>
      </c>
      <c r="S130" s="105"/>
      <c r="T130" s="209">
        <f>T131+T288+T309</f>
        <v>3.1899999999999999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81</v>
      </c>
      <c r="AU130" s="18" t="s">
        <v>128</v>
      </c>
      <c r="BK130" s="210">
        <f>BK131+BK288+BK309</f>
        <v>0</v>
      </c>
    </row>
    <row r="131" s="12" customFormat="1" ht="25.92" customHeight="1">
      <c r="A131" s="12"/>
      <c r="B131" s="211"/>
      <c r="C131" s="212"/>
      <c r="D131" s="213" t="s">
        <v>81</v>
      </c>
      <c r="E131" s="214" t="s">
        <v>160</v>
      </c>
      <c r="F131" s="214" t="s">
        <v>161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P132+P183+P189+P196+P265+P270+P284</f>
        <v>0</v>
      </c>
      <c r="Q131" s="219"/>
      <c r="R131" s="220">
        <f>R132+R183+R189+R196+R265+R270+R284</f>
        <v>33.801204329999997</v>
      </c>
      <c r="S131" s="219"/>
      <c r="T131" s="221">
        <f>T132+T183+T189+T196+T265+T270+T284</f>
        <v>3.1899999999999999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89</v>
      </c>
      <c r="AT131" s="223" t="s">
        <v>81</v>
      </c>
      <c r="AU131" s="223" t="s">
        <v>82</v>
      </c>
      <c r="AY131" s="222" t="s">
        <v>162</v>
      </c>
      <c r="BK131" s="224">
        <f>BK132+BK183+BK189+BK196+BK265+BK270+BK284</f>
        <v>0</v>
      </c>
    </row>
    <row r="132" s="12" customFormat="1" ht="22.8" customHeight="1">
      <c r="A132" s="12"/>
      <c r="B132" s="211"/>
      <c r="C132" s="212"/>
      <c r="D132" s="213" t="s">
        <v>81</v>
      </c>
      <c r="E132" s="225" t="s">
        <v>89</v>
      </c>
      <c r="F132" s="225" t="s">
        <v>163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SUM(P133:P182)</f>
        <v>0</v>
      </c>
      <c r="Q132" s="219"/>
      <c r="R132" s="220">
        <f>SUM(R133:R182)</f>
        <v>13.35</v>
      </c>
      <c r="S132" s="219"/>
      <c r="T132" s="221">
        <f>SUM(T133:T182)</f>
        <v>3.1899999999999999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89</v>
      </c>
      <c r="AT132" s="223" t="s">
        <v>81</v>
      </c>
      <c r="AU132" s="223" t="s">
        <v>89</v>
      </c>
      <c r="AY132" s="222" t="s">
        <v>162</v>
      </c>
      <c r="BK132" s="224">
        <f>SUM(BK133:BK182)</f>
        <v>0</v>
      </c>
    </row>
    <row r="133" s="2" customFormat="1" ht="16.5" customHeight="1">
      <c r="A133" s="39"/>
      <c r="B133" s="40"/>
      <c r="C133" s="227" t="s">
        <v>89</v>
      </c>
      <c r="D133" s="227" t="s">
        <v>164</v>
      </c>
      <c r="E133" s="228" t="s">
        <v>2042</v>
      </c>
      <c r="F133" s="229" t="s">
        <v>2043</v>
      </c>
      <c r="G133" s="230" t="s">
        <v>263</v>
      </c>
      <c r="H133" s="231">
        <v>14.5</v>
      </c>
      <c r="I133" s="232"/>
      <c r="J133" s="233">
        <f>ROUND(I133*H133,2)</f>
        <v>0</v>
      </c>
      <c r="K133" s="229" t="s">
        <v>174</v>
      </c>
      <c r="L133" s="45"/>
      <c r="M133" s="234" t="s">
        <v>1</v>
      </c>
      <c r="N133" s="235" t="s">
        <v>47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0.22</v>
      </c>
      <c r="T133" s="237">
        <f>S133*H133</f>
        <v>3.1899999999999999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168</v>
      </c>
      <c r="AT133" s="238" t="s">
        <v>164</v>
      </c>
      <c r="AU133" s="238" t="s">
        <v>91</v>
      </c>
      <c r="AY133" s="18" t="s">
        <v>162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89</v>
      </c>
      <c r="BK133" s="239">
        <f>ROUND(I133*H133,2)</f>
        <v>0</v>
      </c>
      <c r="BL133" s="18" t="s">
        <v>168</v>
      </c>
      <c r="BM133" s="238" t="s">
        <v>2044</v>
      </c>
    </row>
    <row r="134" s="2" customFormat="1">
      <c r="A134" s="39"/>
      <c r="B134" s="40"/>
      <c r="C134" s="41"/>
      <c r="D134" s="240" t="s">
        <v>170</v>
      </c>
      <c r="E134" s="41"/>
      <c r="F134" s="241" t="s">
        <v>2045</v>
      </c>
      <c r="G134" s="41"/>
      <c r="H134" s="41"/>
      <c r="I134" s="242"/>
      <c r="J134" s="41"/>
      <c r="K134" s="41"/>
      <c r="L134" s="45"/>
      <c r="M134" s="243"/>
      <c r="N134" s="244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170</v>
      </c>
      <c r="AU134" s="18" t="s">
        <v>91</v>
      </c>
    </row>
    <row r="135" s="2" customFormat="1">
      <c r="A135" s="39"/>
      <c r="B135" s="40"/>
      <c r="C135" s="41"/>
      <c r="D135" s="245" t="s">
        <v>177</v>
      </c>
      <c r="E135" s="41"/>
      <c r="F135" s="246" t="s">
        <v>2046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177</v>
      </c>
      <c r="AU135" s="18" t="s">
        <v>91</v>
      </c>
    </row>
    <row r="136" s="13" customFormat="1">
      <c r="A136" s="13"/>
      <c r="B136" s="248"/>
      <c r="C136" s="249"/>
      <c r="D136" s="240" t="s">
        <v>181</v>
      </c>
      <c r="E136" s="250" t="s">
        <v>1</v>
      </c>
      <c r="F136" s="251" t="s">
        <v>2047</v>
      </c>
      <c r="G136" s="249"/>
      <c r="H136" s="250" t="s">
        <v>1</v>
      </c>
      <c r="I136" s="252"/>
      <c r="J136" s="249"/>
      <c r="K136" s="249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181</v>
      </c>
      <c r="AU136" s="257" t="s">
        <v>91</v>
      </c>
      <c r="AV136" s="13" t="s">
        <v>89</v>
      </c>
      <c r="AW136" s="13" t="s">
        <v>38</v>
      </c>
      <c r="AX136" s="13" t="s">
        <v>82</v>
      </c>
      <c r="AY136" s="257" t="s">
        <v>162</v>
      </c>
    </row>
    <row r="137" s="14" customFormat="1">
      <c r="A137" s="14"/>
      <c r="B137" s="258"/>
      <c r="C137" s="259"/>
      <c r="D137" s="240" t="s">
        <v>181</v>
      </c>
      <c r="E137" s="260" t="s">
        <v>1</v>
      </c>
      <c r="F137" s="261" t="s">
        <v>2048</v>
      </c>
      <c r="G137" s="259"/>
      <c r="H137" s="262">
        <v>14.5</v>
      </c>
      <c r="I137" s="263"/>
      <c r="J137" s="259"/>
      <c r="K137" s="259"/>
      <c r="L137" s="264"/>
      <c r="M137" s="265"/>
      <c r="N137" s="266"/>
      <c r="O137" s="266"/>
      <c r="P137" s="266"/>
      <c r="Q137" s="266"/>
      <c r="R137" s="266"/>
      <c r="S137" s="266"/>
      <c r="T137" s="267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8" t="s">
        <v>181</v>
      </c>
      <c r="AU137" s="268" t="s">
        <v>91</v>
      </c>
      <c r="AV137" s="14" t="s">
        <v>91</v>
      </c>
      <c r="AW137" s="14" t="s">
        <v>38</v>
      </c>
      <c r="AX137" s="14" t="s">
        <v>89</v>
      </c>
      <c r="AY137" s="268" t="s">
        <v>162</v>
      </c>
    </row>
    <row r="138" s="2" customFormat="1" ht="21.75" customHeight="1">
      <c r="A138" s="39"/>
      <c r="B138" s="40"/>
      <c r="C138" s="227" t="s">
        <v>91</v>
      </c>
      <c r="D138" s="227" t="s">
        <v>164</v>
      </c>
      <c r="E138" s="228" t="s">
        <v>2049</v>
      </c>
      <c r="F138" s="229" t="s">
        <v>2050</v>
      </c>
      <c r="G138" s="230" t="s">
        <v>173</v>
      </c>
      <c r="H138" s="231">
        <v>8.0099999999999998</v>
      </c>
      <c r="I138" s="232"/>
      <c r="J138" s="233">
        <f>ROUND(I138*H138,2)</f>
        <v>0</v>
      </c>
      <c r="K138" s="229" t="s">
        <v>174</v>
      </c>
      <c r="L138" s="45"/>
      <c r="M138" s="234" t="s">
        <v>1</v>
      </c>
      <c r="N138" s="235" t="s">
        <v>47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168</v>
      </c>
      <c r="AT138" s="238" t="s">
        <v>164</v>
      </c>
      <c r="AU138" s="238" t="s">
        <v>91</v>
      </c>
      <c r="AY138" s="18" t="s">
        <v>162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89</v>
      </c>
      <c r="BK138" s="239">
        <f>ROUND(I138*H138,2)</f>
        <v>0</v>
      </c>
      <c r="BL138" s="18" t="s">
        <v>168</v>
      </c>
      <c r="BM138" s="238" t="s">
        <v>2051</v>
      </c>
    </row>
    <row r="139" s="2" customFormat="1">
      <c r="A139" s="39"/>
      <c r="B139" s="40"/>
      <c r="C139" s="41"/>
      <c r="D139" s="240" t="s">
        <v>170</v>
      </c>
      <c r="E139" s="41"/>
      <c r="F139" s="241" t="s">
        <v>2052</v>
      </c>
      <c r="G139" s="41"/>
      <c r="H139" s="41"/>
      <c r="I139" s="242"/>
      <c r="J139" s="41"/>
      <c r="K139" s="41"/>
      <c r="L139" s="45"/>
      <c r="M139" s="243"/>
      <c r="N139" s="244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170</v>
      </c>
      <c r="AU139" s="18" t="s">
        <v>91</v>
      </c>
    </row>
    <row r="140" s="2" customFormat="1">
      <c r="A140" s="39"/>
      <c r="B140" s="40"/>
      <c r="C140" s="41"/>
      <c r="D140" s="245" t="s">
        <v>177</v>
      </c>
      <c r="E140" s="41"/>
      <c r="F140" s="246" t="s">
        <v>2053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177</v>
      </c>
      <c r="AU140" s="18" t="s">
        <v>91</v>
      </c>
    </row>
    <row r="141" s="13" customFormat="1">
      <c r="A141" s="13"/>
      <c r="B141" s="248"/>
      <c r="C141" s="249"/>
      <c r="D141" s="240" t="s">
        <v>181</v>
      </c>
      <c r="E141" s="250" t="s">
        <v>1</v>
      </c>
      <c r="F141" s="251" t="s">
        <v>2054</v>
      </c>
      <c r="G141" s="249"/>
      <c r="H141" s="250" t="s">
        <v>1</v>
      </c>
      <c r="I141" s="252"/>
      <c r="J141" s="249"/>
      <c r="K141" s="249"/>
      <c r="L141" s="253"/>
      <c r="M141" s="254"/>
      <c r="N141" s="255"/>
      <c r="O141" s="255"/>
      <c r="P141" s="255"/>
      <c r="Q141" s="255"/>
      <c r="R141" s="255"/>
      <c r="S141" s="255"/>
      <c r="T141" s="25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7" t="s">
        <v>181</v>
      </c>
      <c r="AU141" s="257" t="s">
        <v>91</v>
      </c>
      <c r="AV141" s="13" t="s">
        <v>89</v>
      </c>
      <c r="AW141" s="13" t="s">
        <v>38</v>
      </c>
      <c r="AX141" s="13" t="s">
        <v>82</v>
      </c>
      <c r="AY141" s="257" t="s">
        <v>162</v>
      </c>
    </row>
    <row r="142" s="13" customFormat="1">
      <c r="A142" s="13"/>
      <c r="B142" s="248"/>
      <c r="C142" s="249"/>
      <c r="D142" s="240" t="s">
        <v>181</v>
      </c>
      <c r="E142" s="250" t="s">
        <v>1</v>
      </c>
      <c r="F142" s="251" t="s">
        <v>2055</v>
      </c>
      <c r="G142" s="249"/>
      <c r="H142" s="250" t="s">
        <v>1</v>
      </c>
      <c r="I142" s="252"/>
      <c r="J142" s="249"/>
      <c r="K142" s="249"/>
      <c r="L142" s="253"/>
      <c r="M142" s="254"/>
      <c r="N142" s="255"/>
      <c r="O142" s="255"/>
      <c r="P142" s="255"/>
      <c r="Q142" s="255"/>
      <c r="R142" s="255"/>
      <c r="S142" s="255"/>
      <c r="T142" s="25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7" t="s">
        <v>181</v>
      </c>
      <c r="AU142" s="257" t="s">
        <v>91</v>
      </c>
      <c r="AV142" s="13" t="s">
        <v>89</v>
      </c>
      <c r="AW142" s="13" t="s">
        <v>38</v>
      </c>
      <c r="AX142" s="13" t="s">
        <v>82</v>
      </c>
      <c r="AY142" s="257" t="s">
        <v>162</v>
      </c>
    </row>
    <row r="143" s="14" customFormat="1">
      <c r="A143" s="14"/>
      <c r="B143" s="258"/>
      <c r="C143" s="259"/>
      <c r="D143" s="240" t="s">
        <v>181</v>
      </c>
      <c r="E143" s="260" t="s">
        <v>1</v>
      </c>
      <c r="F143" s="261" t="s">
        <v>2056</v>
      </c>
      <c r="G143" s="259"/>
      <c r="H143" s="262">
        <v>8.0099999999999998</v>
      </c>
      <c r="I143" s="263"/>
      <c r="J143" s="259"/>
      <c r="K143" s="259"/>
      <c r="L143" s="264"/>
      <c r="M143" s="265"/>
      <c r="N143" s="266"/>
      <c r="O143" s="266"/>
      <c r="P143" s="266"/>
      <c r="Q143" s="266"/>
      <c r="R143" s="266"/>
      <c r="S143" s="266"/>
      <c r="T143" s="267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8" t="s">
        <v>181</v>
      </c>
      <c r="AU143" s="268" t="s">
        <v>91</v>
      </c>
      <c r="AV143" s="14" t="s">
        <v>91</v>
      </c>
      <c r="AW143" s="14" t="s">
        <v>38</v>
      </c>
      <c r="AX143" s="14" t="s">
        <v>89</v>
      </c>
      <c r="AY143" s="268" t="s">
        <v>162</v>
      </c>
    </row>
    <row r="144" s="2" customFormat="1" ht="21.75" customHeight="1">
      <c r="A144" s="39"/>
      <c r="B144" s="40"/>
      <c r="C144" s="227" t="s">
        <v>187</v>
      </c>
      <c r="D144" s="227" t="s">
        <v>164</v>
      </c>
      <c r="E144" s="228" t="s">
        <v>2057</v>
      </c>
      <c r="F144" s="229" t="s">
        <v>2058</v>
      </c>
      <c r="G144" s="230" t="s">
        <v>173</v>
      </c>
      <c r="H144" s="231">
        <v>32.039999999999999</v>
      </c>
      <c r="I144" s="232"/>
      <c r="J144" s="233">
        <f>ROUND(I144*H144,2)</f>
        <v>0</v>
      </c>
      <c r="K144" s="229" t="s">
        <v>174</v>
      </c>
      <c r="L144" s="45"/>
      <c r="M144" s="234" t="s">
        <v>1</v>
      </c>
      <c r="N144" s="235" t="s">
        <v>47</v>
      </c>
      <c r="O144" s="92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8" t="s">
        <v>168</v>
      </c>
      <c r="AT144" s="238" t="s">
        <v>164</v>
      </c>
      <c r="AU144" s="238" t="s">
        <v>91</v>
      </c>
      <c r="AY144" s="18" t="s">
        <v>162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8" t="s">
        <v>89</v>
      </c>
      <c r="BK144" s="239">
        <f>ROUND(I144*H144,2)</f>
        <v>0</v>
      </c>
      <c r="BL144" s="18" t="s">
        <v>168</v>
      </c>
      <c r="BM144" s="238" t="s">
        <v>2059</v>
      </c>
    </row>
    <row r="145" s="2" customFormat="1">
      <c r="A145" s="39"/>
      <c r="B145" s="40"/>
      <c r="C145" s="41"/>
      <c r="D145" s="240" t="s">
        <v>170</v>
      </c>
      <c r="E145" s="41"/>
      <c r="F145" s="241" t="s">
        <v>2060</v>
      </c>
      <c r="G145" s="41"/>
      <c r="H145" s="41"/>
      <c r="I145" s="242"/>
      <c r="J145" s="41"/>
      <c r="K145" s="41"/>
      <c r="L145" s="45"/>
      <c r="M145" s="243"/>
      <c r="N145" s="244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170</v>
      </c>
      <c r="AU145" s="18" t="s">
        <v>91</v>
      </c>
    </row>
    <row r="146" s="2" customFormat="1">
      <c r="A146" s="39"/>
      <c r="B146" s="40"/>
      <c r="C146" s="41"/>
      <c r="D146" s="245" t="s">
        <v>177</v>
      </c>
      <c r="E146" s="41"/>
      <c r="F146" s="246" t="s">
        <v>2061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177</v>
      </c>
      <c r="AU146" s="18" t="s">
        <v>91</v>
      </c>
    </row>
    <row r="147" s="13" customFormat="1">
      <c r="A147" s="13"/>
      <c r="B147" s="248"/>
      <c r="C147" s="249"/>
      <c r="D147" s="240" t="s">
        <v>181</v>
      </c>
      <c r="E147" s="250" t="s">
        <v>1</v>
      </c>
      <c r="F147" s="251" t="s">
        <v>2054</v>
      </c>
      <c r="G147" s="249"/>
      <c r="H147" s="250" t="s">
        <v>1</v>
      </c>
      <c r="I147" s="252"/>
      <c r="J147" s="249"/>
      <c r="K147" s="249"/>
      <c r="L147" s="253"/>
      <c r="M147" s="254"/>
      <c r="N147" s="255"/>
      <c r="O147" s="255"/>
      <c r="P147" s="255"/>
      <c r="Q147" s="255"/>
      <c r="R147" s="255"/>
      <c r="S147" s="255"/>
      <c r="T147" s="25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7" t="s">
        <v>181</v>
      </c>
      <c r="AU147" s="257" t="s">
        <v>91</v>
      </c>
      <c r="AV147" s="13" t="s">
        <v>89</v>
      </c>
      <c r="AW147" s="13" t="s">
        <v>38</v>
      </c>
      <c r="AX147" s="13" t="s">
        <v>82</v>
      </c>
      <c r="AY147" s="257" t="s">
        <v>162</v>
      </c>
    </row>
    <row r="148" s="13" customFormat="1">
      <c r="A148" s="13"/>
      <c r="B148" s="248"/>
      <c r="C148" s="249"/>
      <c r="D148" s="240" t="s">
        <v>181</v>
      </c>
      <c r="E148" s="250" t="s">
        <v>1</v>
      </c>
      <c r="F148" s="251" t="s">
        <v>2062</v>
      </c>
      <c r="G148" s="249"/>
      <c r="H148" s="250" t="s">
        <v>1</v>
      </c>
      <c r="I148" s="252"/>
      <c r="J148" s="249"/>
      <c r="K148" s="249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181</v>
      </c>
      <c r="AU148" s="257" t="s">
        <v>91</v>
      </c>
      <c r="AV148" s="13" t="s">
        <v>89</v>
      </c>
      <c r="AW148" s="13" t="s">
        <v>38</v>
      </c>
      <c r="AX148" s="13" t="s">
        <v>82</v>
      </c>
      <c r="AY148" s="257" t="s">
        <v>162</v>
      </c>
    </row>
    <row r="149" s="14" customFormat="1">
      <c r="A149" s="14"/>
      <c r="B149" s="258"/>
      <c r="C149" s="259"/>
      <c r="D149" s="240" t="s">
        <v>181</v>
      </c>
      <c r="E149" s="260" t="s">
        <v>1</v>
      </c>
      <c r="F149" s="261" t="s">
        <v>2063</v>
      </c>
      <c r="G149" s="259"/>
      <c r="H149" s="262">
        <v>32.039999999999999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181</v>
      </c>
      <c r="AU149" s="268" t="s">
        <v>91</v>
      </c>
      <c r="AV149" s="14" t="s">
        <v>91</v>
      </c>
      <c r="AW149" s="14" t="s">
        <v>38</v>
      </c>
      <c r="AX149" s="14" t="s">
        <v>89</v>
      </c>
      <c r="AY149" s="268" t="s">
        <v>162</v>
      </c>
    </row>
    <row r="150" s="2" customFormat="1" ht="21.75" customHeight="1">
      <c r="A150" s="39"/>
      <c r="B150" s="40"/>
      <c r="C150" s="227" t="s">
        <v>168</v>
      </c>
      <c r="D150" s="227" t="s">
        <v>164</v>
      </c>
      <c r="E150" s="228" t="s">
        <v>2064</v>
      </c>
      <c r="F150" s="229" t="s">
        <v>2065</v>
      </c>
      <c r="G150" s="230" t="s">
        <v>173</v>
      </c>
      <c r="H150" s="231">
        <v>0.90700000000000003</v>
      </c>
      <c r="I150" s="232"/>
      <c r="J150" s="233">
        <f>ROUND(I150*H150,2)</f>
        <v>0</v>
      </c>
      <c r="K150" s="229" t="s">
        <v>174</v>
      </c>
      <c r="L150" s="45"/>
      <c r="M150" s="234" t="s">
        <v>1</v>
      </c>
      <c r="N150" s="235" t="s">
        <v>47</v>
      </c>
      <c r="O150" s="92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8" t="s">
        <v>168</v>
      </c>
      <c r="AT150" s="238" t="s">
        <v>164</v>
      </c>
      <c r="AU150" s="238" t="s">
        <v>91</v>
      </c>
      <c r="AY150" s="18" t="s">
        <v>162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8" t="s">
        <v>89</v>
      </c>
      <c r="BK150" s="239">
        <f>ROUND(I150*H150,2)</f>
        <v>0</v>
      </c>
      <c r="BL150" s="18" t="s">
        <v>168</v>
      </c>
      <c r="BM150" s="238" t="s">
        <v>2066</v>
      </c>
    </row>
    <row r="151" s="2" customFormat="1">
      <c r="A151" s="39"/>
      <c r="B151" s="40"/>
      <c r="C151" s="41"/>
      <c r="D151" s="240" t="s">
        <v>170</v>
      </c>
      <c r="E151" s="41"/>
      <c r="F151" s="241" t="s">
        <v>2067</v>
      </c>
      <c r="G151" s="41"/>
      <c r="H151" s="41"/>
      <c r="I151" s="242"/>
      <c r="J151" s="41"/>
      <c r="K151" s="41"/>
      <c r="L151" s="45"/>
      <c r="M151" s="243"/>
      <c r="N151" s="244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170</v>
      </c>
      <c r="AU151" s="18" t="s">
        <v>91</v>
      </c>
    </row>
    <row r="152" s="2" customFormat="1">
      <c r="A152" s="39"/>
      <c r="B152" s="40"/>
      <c r="C152" s="41"/>
      <c r="D152" s="245" t="s">
        <v>177</v>
      </c>
      <c r="E152" s="41"/>
      <c r="F152" s="246" t="s">
        <v>2068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177</v>
      </c>
      <c r="AU152" s="18" t="s">
        <v>91</v>
      </c>
    </row>
    <row r="153" s="13" customFormat="1">
      <c r="A153" s="13"/>
      <c r="B153" s="248"/>
      <c r="C153" s="249"/>
      <c r="D153" s="240" t="s">
        <v>181</v>
      </c>
      <c r="E153" s="250" t="s">
        <v>1</v>
      </c>
      <c r="F153" s="251" t="s">
        <v>2069</v>
      </c>
      <c r="G153" s="249"/>
      <c r="H153" s="250" t="s">
        <v>1</v>
      </c>
      <c r="I153" s="252"/>
      <c r="J153" s="249"/>
      <c r="K153" s="249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181</v>
      </c>
      <c r="AU153" s="257" t="s">
        <v>91</v>
      </c>
      <c r="AV153" s="13" t="s">
        <v>89</v>
      </c>
      <c r="AW153" s="13" t="s">
        <v>38</v>
      </c>
      <c r="AX153" s="13" t="s">
        <v>82</v>
      </c>
      <c r="AY153" s="257" t="s">
        <v>162</v>
      </c>
    </row>
    <row r="154" s="13" customFormat="1">
      <c r="A154" s="13"/>
      <c r="B154" s="248"/>
      <c r="C154" s="249"/>
      <c r="D154" s="240" t="s">
        <v>181</v>
      </c>
      <c r="E154" s="250" t="s">
        <v>1</v>
      </c>
      <c r="F154" s="251" t="s">
        <v>2055</v>
      </c>
      <c r="G154" s="249"/>
      <c r="H154" s="250" t="s">
        <v>1</v>
      </c>
      <c r="I154" s="252"/>
      <c r="J154" s="249"/>
      <c r="K154" s="249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181</v>
      </c>
      <c r="AU154" s="257" t="s">
        <v>91</v>
      </c>
      <c r="AV154" s="13" t="s">
        <v>89</v>
      </c>
      <c r="AW154" s="13" t="s">
        <v>38</v>
      </c>
      <c r="AX154" s="13" t="s">
        <v>82</v>
      </c>
      <c r="AY154" s="257" t="s">
        <v>162</v>
      </c>
    </row>
    <row r="155" s="14" customFormat="1">
      <c r="A155" s="14"/>
      <c r="B155" s="258"/>
      <c r="C155" s="259"/>
      <c r="D155" s="240" t="s">
        <v>181</v>
      </c>
      <c r="E155" s="260" t="s">
        <v>1</v>
      </c>
      <c r="F155" s="261" t="s">
        <v>2070</v>
      </c>
      <c r="G155" s="259"/>
      <c r="H155" s="262">
        <v>0.90700000000000003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181</v>
      </c>
      <c r="AU155" s="268" t="s">
        <v>91</v>
      </c>
      <c r="AV155" s="14" t="s">
        <v>91</v>
      </c>
      <c r="AW155" s="14" t="s">
        <v>38</v>
      </c>
      <c r="AX155" s="14" t="s">
        <v>89</v>
      </c>
      <c r="AY155" s="268" t="s">
        <v>162</v>
      </c>
    </row>
    <row r="156" s="2" customFormat="1" ht="21.75" customHeight="1">
      <c r="A156" s="39"/>
      <c r="B156" s="40"/>
      <c r="C156" s="227" t="s">
        <v>209</v>
      </c>
      <c r="D156" s="227" t="s">
        <v>164</v>
      </c>
      <c r="E156" s="228" t="s">
        <v>2071</v>
      </c>
      <c r="F156" s="229" t="s">
        <v>2072</v>
      </c>
      <c r="G156" s="230" t="s">
        <v>173</v>
      </c>
      <c r="H156" s="231">
        <v>3.629</v>
      </c>
      <c r="I156" s="232"/>
      <c r="J156" s="233">
        <f>ROUND(I156*H156,2)</f>
        <v>0</v>
      </c>
      <c r="K156" s="229" t="s">
        <v>174</v>
      </c>
      <c r="L156" s="45"/>
      <c r="M156" s="234" t="s">
        <v>1</v>
      </c>
      <c r="N156" s="235" t="s">
        <v>47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168</v>
      </c>
      <c r="AT156" s="238" t="s">
        <v>164</v>
      </c>
      <c r="AU156" s="238" t="s">
        <v>91</v>
      </c>
      <c r="AY156" s="18" t="s">
        <v>162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89</v>
      </c>
      <c r="BK156" s="239">
        <f>ROUND(I156*H156,2)</f>
        <v>0</v>
      </c>
      <c r="BL156" s="18" t="s">
        <v>168</v>
      </c>
      <c r="BM156" s="238" t="s">
        <v>2073</v>
      </c>
    </row>
    <row r="157" s="2" customFormat="1">
      <c r="A157" s="39"/>
      <c r="B157" s="40"/>
      <c r="C157" s="41"/>
      <c r="D157" s="240" t="s">
        <v>170</v>
      </c>
      <c r="E157" s="41"/>
      <c r="F157" s="241" t="s">
        <v>2074</v>
      </c>
      <c r="G157" s="41"/>
      <c r="H157" s="41"/>
      <c r="I157" s="242"/>
      <c r="J157" s="41"/>
      <c r="K157" s="41"/>
      <c r="L157" s="45"/>
      <c r="M157" s="243"/>
      <c r="N157" s="244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170</v>
      </c>
      <c r="AU157" s="18" t="s">
        <v>91</v>
      </c>
    </row>
    <row r="158" s="2" customFormat="1">
      <c r="A158" s="39"/>
      <c r="B158" s="40"/>
      <c r="C158" s="41"/>
      <c r="D158" s="245" t="s">
        <v>177</v>
      </c>
      <c r="E158" s="41"/>
      <c r="F158" s="246" t="s">
        <v>2075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177</v>
      </c>
      <c r="AU158" s="18" t="s">
        <v>91</v>
      </c>
    </row>
    <row r="159" s="13" customFormat="1">
      <c r="A159" s="13"/>
      <c r="B159" s="248"/>
      <c r="C159" s="249"/>
      <c r="D159" s="240" t="s">
        <v>181</v>
      </c>
      <c r="E159" s="250" t="s">
        <v>1</v>
      </c>
      <c r="F159" s="251" t="s">
        <v>2069</v>
      </c>
      <c r="G159" s="249"/>
      <c r="H159" s="250" t="s">
        <v>1</v>
      </c>
      <c r="I159" s="252"/>
      <c r="J159" s="249"/>
      <c r="K159" s="249"/>
      <c r="L159" s="253"/>
      <c r="M159" s="254"/>
      <c r="N159" s="255"/>
      <c r="O159" s="255"/>
      <c r="P159" s="255"/>
      <c r="Q159" s="255"/>
      <c r="R159" s="255"/>
      <c r="S159" s="255"/>
      <c r="T159" s="25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7" t="s">
        <v>181</v>
      </c>
      <c r="AU159" s="257" t="s">
        <v>91</v>
      </c>
      <c r="AV159" s="13" t="s">
        <v>89</v>
      </c>
      <c r="AW159" s="13" t="s">
        <v>38</v>
      </c>
      <c r="AX159" s="13" t="s">
        <v>82</v>
      </c>
      <c r="AY159" s="257" t="s">
        <v>162</v>
      </c>
    </row>
    <row r="160" s="13" customFormat="1">
      <c r="A160" s="13"/>
      <c r="B160" s="248"/>
      <c r="C160" s="249"/>
      <c r="D160" s="240" t="s">
        <v>181</v>
      </c>
      <c r="E160" s="250" t="s">
        <v>1</v>
      </c>
      <c r="F160" s="251" t="s">
        <v>2062</v>
      </c>
      <c r="G160" s="249"/>
      <c r="H160" s="250" t="s">
        <v>1</v>
      </c>
      <c r="I160" s="252"/>
      <c r="J160" s="249"/>
      <c r="K160" s="249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181</v>
      </c>
      <c r="AU160" s="257" t="s">
        <v>91</v>
      </c>
      <c r="AV160" s="13" t="s">
        <v>89</v>
      </c>
      <c r="AW160" s="13" t="s">
        <v>38</v>
      </c>
      <c r="AX160" s="13" t="s">
        <v>82</v>
      </c>
      <c r="AY160" s="257" t="s">
        <v>162</v>
      </c>
    </row>
    <row r="161" s="14" customFormat="1">
      <c r="A161" s="14"/>
      <c r="B161" s="258"/>
      <c r="C161" s="259"/>
      <c r="D161" s="240" t="s">
        <v>181</v>
      </c>
      <c r="E161" s="260" t="s">
        <v>1</v>
      </c>
      <c r="F161" s="261" t="s">
        <v>2076</v>
      </c>
      <c r="G161" s="259"/>
      <c r="H161" s="262">
        <v>3.629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181</v>
      </c>
      <c r="AU161" s="268" t="s">
        <v>91</v>
      </c>
      <c r="AV161" s="14" t="s">
        <v>91</v>
      </c>
      <c r="AW161" s="14" t="s">
        <v>38</v>
      </c>
      <c r="AX161" s="14" t="s">
        <v>89</v>
      </c>
      <c r="AY161" s="268" t="s">
        <v>162</v>
      </c>
    </row>
    <row r="162" s="2" customFormat="1" ht="16.5" customHeight="1">
      <c r="A162" s="39"/>
      <c r="B162" s="40"/>
      <c r="C162" s="227" t="s">
        <v>216</v>
      </c>
      <c r="D162" s="227" t="s">
        <v>164</v>
      </c>
      <c r="E162" s="228" t="s">
        <v>2077</v>
      </c>
      <c r="F162" s="229" t="s">
        <v>2078</v>
      </c>
      <c r="G162" s="230" t="s">
        <v>173</v>
      </c>
      <c r="H162" s="231">
        <v>8.9169999999999998</v>
      </c>
      <c r="I162" s="232"/>
      <c r="J162" s="233">
        <f>ROUND(I162*H162,2)</f>
        <v>0</v>
      </c>
      <c r="K162" s="229" t="s">
        <v>174</v>
      </c>
      <c r="L162" s="45"/>
      <c r="M162" s="234" t="s">
        <v>1</v>
      </c>
      <c r="N162" s="235" t="s">
        <v>47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168</v>
      </c>
      <c r="AT162" s="238" t="s">
        <v>164</v>
      </c>
      <c r="AU162" s="238" t="s">
        <v>91</v>
      </c>
      <c r="AY162" s="18" t="s">
        <v>162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89</v>
      </c>
      <c r="BK162" s="239">
        <f>ROUND(I162*H162,2)</f>
        <v>0</v>
      </c>
      <c r="BL162" s="18" t="s">
        <v>168</v>
      </c>
      <c r="BM162" s="238" t="s">
        <v>2079</v>
      </c>
    </row>
    <row r="163" s="2" customFormat="1">
      <c r="A163" s="39"/>
      <c r="B163" s="40"/>
      <c r="C163" s="41"/>
      <c r="D163" s="240" t="s">
        <v>170</v>
      </c>
      <c r="E163" s="41"/>
      <c r="F163" s="241" t="s">
        <v>2080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170</v>
      </c>
      <c r="AU163" s="18" t="s">
        <v>91</v>
      </c>
    </row>
    <row r="164" s="2" customFormat="1">
      <c r="A164" s="39"/>
      <c r="B164" s="40"/>
      <c r="C164" s="41"/>
      <c r="D164" s="245" t="s">
        <v>177</v>
      </c>
      <c r="E164" s="41"/>
      <c r="F164" s="246" t="s">
        <v>2081</v>
      </c>
      <c r="G164" s="41"/>
      <c r="H164" s="41"/>
      <c r="I164" s="242"/>
      <c r="J164" s="41"/>
      <c r="K164" s="41"/>
      <c r="L164" s="45"/>
      <c r="M164" s="243"/>
      <c r="N164" s="244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177</v>
      </c>
      <c r="AU164" s="18" t="s">
        <v>91</v>
      </c>
    </row>
    <row r="165" s="14" customFormat="1">
      <c r="A165" s="14"/>
      <c r="B165" s="258"/>
      <c r="C165" s="259"/>
      <c r="D165" s="240" t="s">
        <v>181</v>
      </c>
      <c r="E165" s="260" t="s">
        <v>1</v>
      </c>
      <c r="F165" s="261" t="s">
        <v>2082</v>
      </c>
      <c r="G165" s="259"/>
      <c r="H165" s="262">
        <v>8.9169999999999998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181</v>
      </c>
      <c r="AU165" s="268" t="s">
        <v>91</v>
      </c>
      <c r="AV165" s="14" t="s">
        <v>91</v>
      </c>
      <c r="AW165" s="14" t="s">
        <v>38</v>
      </c>
      <c r="AX165" s="14" t="s">
        <v>89</v>
      </c>
      <c r="AY165" s="268" t="s">
        <v>162</v>
      </c>
    </row>
    <row r="166" s="2" customFormat="1" ht="16.5" customHeight="1">
      <c r="A166" s="39"/>
      <c r="B166" s="40"/>
      <c r="C166" s="227" t="s">
        <v>225</v>
      </c>
      <c r="D166" s="227" t="s">
        <v>164</v>
      </c>
      <c r="E166" s="228" t="s">
        <v>2083</v>
      </c>
      <c r="F166" s="229" t="s">
        <v>2084</v>
      </c>
      <c r="G166" s="230" t="s">
        <v>173</v>
      </c>
      <c r="H166" s="231">
        <v>35.668999999999997</v>
      </c>
      <c r="I166" s="232"/>
      <c r="J166" s="233">
        <f>ROUND(I166*H166,2)</f>
        <v>0</v>
      </c>
      <c r="K166" s="229" t="s">
        <v>174</v>
      </c>
      <c r="L166" s="45"/>
      <c r="M166" s="234" t="s">
        <v>1</v>
      </c>
      <c r="N166" s="235" t="s">
        <v>47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168</v>
      </c>
      <c r="AT166" s="238" t="s">
        <v>164</v>
      </c>
      <c r="AU166" s="238" t="s">
        <v>91</v>
      </c>
      <c r="AY166" s="18" t="s">
        <v>162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89</v>
      </c>
      <c r="BK166" s="239">
        <f>ROUND(I166*H166,2)</f>
        <v>0</v>
      </c>
      <c r="BL166" s="18" t="s">
        <v>168</v>
      </c>
      <c r="BM166" s="238" t="s">
        <v>2085</v>
      </c>
    </row>
    <row r="167" s="2" customFormat="1">
      <c r="A167" s="39"/>
      <c r="B167" s="40"/>
      <c r="C167" s="41"/>
      <c r="D167" s="240" t="s">
        <v>170</v>
      </c>
      <c r="E167" s="41"/>
      <c r="F167" s="241" t="s">
        <v>2086</v>
      </c>
      <c r="G167" s="41"/>
      <c r="H167" s="41"/>
      <c r="I167" s="242"/>
      <c r="J167" s="41"/>
      <c r="K167" s="41"/>
      <c r="L167" s="45"/>
      <c r="M167" s="243"/>
      <c r="N167" s="244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170</v>
      </c>
      <c r="AU167" s="18" t="s">
        <v>91</v>
      </c>
    </row>
    <row r="168" s="2" customFormat="1">
      <c r="A168" s="39"/>
      <c r="B168" s="40"/>
      <c r="C168" s="41"/>
      <c r="D168" s="245" t="s">
        <v>177</v>
      </c>
      <c r="E168" s="41"/>
      <c r="F168" s="246" t="s">
        <v>2087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177</v>
      </c>
      <c r="AU168" s="18" t="s">
        <v>91</v>
      </c>
    </row>
    <row r="169" s="14" customFormat="1">
      <c r="A169" s="14"/>
      <c r="B169" s="258"/>
      <c r="C169" s="259"/>
      <c r="D169" s="240" t="s">
        <v>181</v>
      </c>
      <c r="E169" s="260" t="s">
        <v>1</v>
      </c>
      <c r="F169" s="261" t="s">
        <v>2088</v>
      </c>
      <c r="G169" s="259"/>
      <c r="H169" s="262">
        <v>35.668999999999997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8" t="s">
        <v>181</v>
      </c>
      <c r="AU169" s="268" t="s">
        <v>91</v>
      </c>
      <c r="AV169" s="14" t="s">
        <v>91</v>
      </c>
      <c r="AW169" s="14" t="s">
        <v>38</v>
      </c>
      <c r="AX169" s="14" t="s">
        <v>89</v>
      </c>
      <c r="AY169" s="268" t="s">
        <v>162</v>
      </c>
    </row>
    <row r="170" s="2" customFormat="1" ht="16.5" customHeight="1">
      <c r="A170" s="39"/>
      <c r="B170" s="40"/>
      <c r="C170" s="227" t="s">
        <v>214</v>
      </c>
      <c r="D170" s="227" t="s">
        <v>164</v>
      </c>
      <c r="E170" s="228" t="s">
        <v>230</v>
      </c>
      <c r="F170" s="229" t="s">
        <v>231</v>
      </c>
      <c r="G170" s="230" t="s">
        <v>173</v>
      </c>
      <c r="H170" s="231">
        <v>6.6749999999999998</v>
      </c>
      <c r="I170" s="232"/>
      <c r="J170" s="233">
        <f>ROUND(I170*H170,2)</f>
        <v>0</v>
      </c>
      <c r="K170" s="229" t="s">
        <v>174</v>
      </c>
      <c r="L170" s="45"/>
      <c r="M170" s="234" t="s">
        <v>1</v>
      </c>
      <c r="N170" s="235" t="s">
        <v>47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168</v>
      </c>
      <c r="AT170" s="238" t="s">
        <v>164</v>
      </c>
      <c r="AU170" s="238" t="s">
        <v>91</v>
      </c>
      <c r="AY170" s="18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89</v>
      </c>
      <c r="BK170" s="239">
        <f>ROUND(I170*H170,2)</f>
        <v>0</v>
      </c>
      <c r="BL170" s="18" t="s">
        <v>168</v>
      </c>
      <c r="BM170" s="238" t="s">
        <v>2089</v>
      </c>
    </row>
    <row r="171" s="2" customFormat="1">
      <c r="A171" s="39"/>
      <c r="B171" s="40"/>
      <c r="C171" s="41"/>
      <c r="D171" s="240" t="s">
        <v>170</v>
      </c>
      <c r="E171" s="41"/>
      <c r="F171" s="241" t="s">
        <v>233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170</v>
      </c>
      <c r="AU171" s="18" t="s">
        <v>91</v>
      </c>
    </row>
    <row r="172" s="2" customFormat="1">
      <c r="A172" s="39"/>
      <c r="B172" s="40"/>
      <c r="C172" s="41"/>
      <c r="D172" s="245" t="s">
        <v>177</v>
      </c>
      <c r="E172" s="41"/>
      <c r="F172" s="246" t="s">
        <v>234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177</v>
      </c>
      <c r="AU172" s="18" t="s">
        <v>91</v>
      </c>
    </row>
    <row r="173" s="13" customFormat="1">
      <c r="A173" s="13"/>
      <c r="B173" s="248"/>
      <c r="C173" s="249"/>
      <c r="D173" s="240" t="s">
        <v>181</v>
      </c>
      <c r="E173" s="250" t="s">
        <v>1</v>
      </c>
      <c r="F173" s="251" t="s">
        <v>2090</v>
      </c>
      <c r="G173" s="249"/>
      <c r="H173" s="250" t="s">
        <v>1</v>
      </c>
      <c r="I173" s="252"/>
      <c r="J173" s="249"/>
      <c r="K173" s="249"/>
      <c r="L173" s="253"/>
      <c r="M173" s="254"/>
      <c r="N173" s="255"/>
      <c r="O173" s="255"/>
      <c r="P173" s="255"/>
      <c r="Q173" s="255"/>
      <c r="R173" s="255"/>
      <c r="S173" s="255"/>
      <c r="T173" s="25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7" t="s">
        <v>181</v>
      </c>
      <c r="AU173" s="257" t="s">
        <v>91</v>
      </c>
      <c r="AV173" s="13" t="s">
        <v>89</v>
      </c>
      <c r="AW173" s="13" t="s">
        <v>38</v>
      </c>
      <c r="AX173" s="13" t="s">
        <v>82</v>
      </c>
      <c r="AY173" s="257" t="s">
        <v>162</v>
      </c>
    </row>
    <row r="174" s="14" customFormat="1">
      <c r="A174" s="14"/>
      <c r="B174" s="258"/>
      <c r="C174" s="259"/>
      <c r="D174" s="240" t="s">
        <v>181</v>
      </c>
      <c r="E174" s="260" t="s">
        <v>1</v>
      </c>
      <c r="F174" s="261" t="s">
        <v>2091</v>
      </c>
      <c r="G174" s="259"/>
      <c r="H174" s="262">
        <v>6.6749999999999998</v>
      </c>
      <c r="I174" s="263"/>
      <c r="J174" s="259"/>
      <c r="K174" s="259"/>
      <c r="L174" s="264"/>
      <c r="M174" s="265"/>
      <c r="N174" s="266"/>
      <c r="O174" s="266"/>
      <c r="P174" s="266"/>
      <c r="Q174" s="266"/>
      <c r="R174" s="266"/>
      <c r="S174" s="266"/>
      <c r="T174" s="26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8" t="s">
        <v>181</v>
      </c>
      <c r="AU174" s="268" t="s">
        <v>91</v>
      </c>
      <c r="AV174" s="14" t="s">
        <v>91</v>
      </c>
      <c r="AW174" s="14" t="s">
        <v>38</v>
      </c>
      <c r="AX174" s="14" t="s">
        <v>89</v>
      </c>
      <c r="AY174" s="268" t="s">
        <v>162</v>
      </c>
    </row>
    <row r="175" s="2" customFormat="1" ht="16.5" customHeight="1">
      <c r="A175" s="39"/>
      <c r="B175" s="40"/>
      <c r="C175" s="280" t="s">
        <v>237</v>
      </c>
      <c r="D175" s="280" t="s">
        <v>210</v>
      </c>
      <c r="E175" s="281" t="s">
        <v>2092</v>
      </c>
      <c r="F175" s="282" t="s">
        <v>2093</v>
      </c>
      <c r="G175" s="283" t="s">
        <v>240</v>
      </c>
      <c r="H175" s="284">
        <v>13.35</v>
      </c>
      <c r="I175" s="285"/>
      <c r="J175" s="286">
        <f>ROUND(I175*H175,2)</f>
        <v>0</v>
      </c>
      <c r="K175" s="282" t="s">
        <v>174</v>
      </c>
      <c r="L175" s="287"/>
      <c r="M175" s="288" t="s">
        <v>1</v>
      </c>
      <c r="N175" s="289" t="s">
        <v>47</v>
      </c>
      <c r="O175" s="92"/>
      <c r="P175" s="236">
        <f>O175*H175</f>
        <v>0</v>
      </c>
      <c r="Q175" s="236">
        <v>1</v>
      </c>
      <c r="R175" s="236">
        <f>Q175*H175</f>
        <v>13.35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214</v>
      </c>
      <c r="AT175" s="238" t="s">
        <v>210</v>
      </c>
      <c r="AU175" s="238" t="s">
        <v>91</v>
      </c>
      <c r="AY175" s="18" t="s">
        <v>162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89</v>
      </c>
      <c r="BK175" s="239">
        <f>ROUND(I175*H175,2)</f>
        <v>0</v>
      </c>
      <c r="BL175" s="18" t="s">
        <v>168</v>
      </c>
      <c r="BM175" s="238" t="s">
        <v>2094</v>
      </c>
    </row>
    <row r="176" s="2" customFormat="1">
      <c r="A176" s="39"/>
      <c r="B176" s="40"/>
      <c r="C176" s="41"/>
      <c r="D176" s="240" t="s">
        <v>170</v>
      </c>
      <c r="E176" s="41"/>
      <c r="F176" s="241" t="s">
        <v>2093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170</v>
      </c>
      <c r="AU176" s="18" t="s">
        <v>91</v>
      </c>
    </row>
    <row r="177" s="14" customFormat="1">
      <c r="A177" s="14"/>
      <c r="B177" s="258"/>
      <c r="C177" s="259"/>
      <c r="D177" s="240" t="s">
        <v>181</v>
      </c>
      <c r="E177" s="259"/>
      <c r="F177" s="261" t="s">
        <v>2095</v>
      </c>
      <c r="G177" s="259"/>
      <c r="H177" s="262">
        <v>13.35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8" t="s">
        <v>181</v>
      </c>
      <c r="AU177" s="268" t="s">
        <v>91</v>
      </c>
      <c r="AV177" s="14" t="s">
        <v>91</v>
      </c>
      <c r="AW177" s="14" t="s">
        <v>4</v>
      </c>
      <c r="AX177" s="14" t="s">
        <v>89</v>
      </c>
      <c r="AY177" s="268" t="s">
        <v>162</v>
      </c>
    </row>
    <row r="178" s="2" customFormat="1" ht="16.5" customHeight="1">
      <c r="A178" s="39"/>
      <c r="B178" s="40"/>
      <c r="C178" s="227" t="s">
        <v>244</v>
      </c>
      <c r="D178" s="227" t="s">
        <v>164</v>
      </c>
      <c r="E178" s="228" t="s">
        <v>2096</v>
      </c>
      <c r="F178" s="229" t="s">
        <v>2097</v>
      </c>
      <c r="G178" s="230" t="s">
        <v>173</v>
      </c>
      <c r="H178" s="231">
        <v>30.704999999999998</v>
      </c>
      <c r="I178" s="232"/>
      <c r="J178" s="233">
        <f>ROUND(I178*H178,2)</f>
        <v>0</v>
      </c>
      <c r="K178" s="229" t="s">
        <v>174</v>
      </c>
      <c r="L178" s="45"/>
      <c r="M178" s="234" t="s">
        <v>1</v>
      </c>
      <c r="N178" s="235" t="s">
        <v>47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168</v>
      </c>
      <c r="AT178" s="238" t="s">
        <v>164</v>
      </c>
      <c r="AU178" s="238" t="s">
        <v>91</v>
      </c>
      <c r="AY178" s="18" t="s">
        <v>162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89</v>
      </c>
      <c r="BK178" s="239">
        <f>ROUND(I178*H178,2)</f>
        <v>0</v>
      </c>
      <c r="BL178" s="18" t="s">
        <v>168</v>
      </c>
      <c r="BM178" s="238" t="s">
        <v>2098</v>
      </c>
    </row>
    <row r="179" s="2" customFormat="1">
      <c r="A179" s="39"/>
      <c r="B179" s="40"/>
      <c r="C179" s="41"/>
      <c r="D179" s="240" t="s">
        <v>170</v>
      </c>
      <c r="E179" s="41"/>
      <c r="F179" s="241" t="s">
        <v>2099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170</v>
      </c>
      <c r="AU179" s="18" t="s">
        <v>91</v>
      </c>
    </row>
    <row r="180" s="2" customFormat="1">
      <c r="A180" s="39"/>
      <c r="B180" s="40"/>
      <c r="C180" s="41"/>
      <c r="D180" s="245" t="s">
        <v>177</v>
      </c>
      <c r="E180" s="41"/>
      <c r="F180" s="246" t="s">
        <v>2100</v>
      </c>
      <c r="G180" s="41"/>
      <c r="H180" s="41"/>
      <c r="I180" s="242"/>
      <c r="J180" s="41"/>
      <c r="K180" s="41"/>
      <c r="L180" s="45"/>
      <c r="M180" s="243"/>
      <c r="N180" s="24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177</v>
      </c>
      <c r="AU180" s="18" t="s">
        <v>91</v>
      </c>
    </row>
    <row r="181" s="13" customFormat="1">
      <c r="A181" s="13"/>
      <c r="B181" s="248"/>
      <c r="C181" s="249"/>
      <c r="D181" s="240" t="s">
        <v>181</v>
      </c>
      <c r="E181" s="250" t="s">
        <v>1</v>
      </c>
      <c r="F181" s="251" t="s">
        <v>2101</v>
      </c>
      <c r="G181" s="249"/>
      <c r="H181" s="250" t="s">
        <v>1</v>
      </c>
      <c r="I181" s="252"/>
      <c r="J181" s="249"/>
      <c r="K181" s="249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181</v>
      </c>
      <c r="AU181" s="257" t="s">
        <v>91</v>
      </c>
      <c r="AV181" s="13" t="s">
        <v>89</v>
      </c>
      <c r="AW181" s="13" t="s">
        <v>38</v>
      </c>
      <c r="AX181" s="13" t="s">
        <v>82</v>
      </c>
      <c r="AY181" s="257" t="s">
        <v>162</v>
      </c>
    </row>
    <row r="182" s="14" customFormat="1">
      <c r="A182" s="14"/>
      <c r="B182" s="258"/>
      <c r="C182" s="259"/>
      <c r="D182" s="240" t="s">
        <v>181</v>
      </c>
      <c r="E182" s="260" t="s">
        <v>1</v>
      </c>
      <c r="F182" s="261" t="s">
        <v>2102</v>
      </c>
      <c r="G182" s="259"/>
      <c r="H182" s="262">
        <v>30.704999999999998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181</v>
      </c>
      <c r="AU182" s="268" t="s">
        <v>91</v>
      </c>
      <c r="AV182" s="14" t="s">
        <v>91</v>
      </c>
      <c r="AW182" s="14" t="s">
        <v>38</v>
      </c>
      <c r="AX182" s="14" t="s">
        <v>89</v>
      </c>
      <c r="AY182" s="268" t="s">
        <v>162</v>
      </c>
    </row>
    <row r="183" s="12" customFormat="1" ht="22.8" customHeight="1">
      <c r="A183" s="12"/>
      <c r="B183" s="211"/>
      <c r="C183" s="212"/>
      <c r="D183" s="213" t="s">
        <v>81</v>
      </c>
      <c r="E183" s="225" t="s">
        <v>168</v>
      </c>
      <c r="F183" s="225" t="s">
        <v>501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SUM(P184:P188)</f>
        <v>0</v>
      </c>
      <c r="Q183" s="219"/>
      <c r="R183" s="220">
        <f>SUM(R184:R188)</f>
        <v>5.0483558999999998</v>
      </c>
      <c r="S183" s="219"/>
      <c r="T183" s="221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89</v>
      </c>
      <c r="AT183" s="223" t="s">
        <v>81</v>
      </c>
      <c r="AU183" s="223" t="s">
        <v>89</v>
      </c>
      <c r="AY183" s="222" t="s">
        <v>162</v>
      </c>
      <c r="BK183" s="224">
        <f>SUM(BK184:BK188)</f>
        <v>0</v>
      </c>
    </row>
    <row r="184" s="2" customFormat="1" ht="16.5" customHeight="1">
      <c r="A184" s="39"/>
      <c r="B184" s="40"/>
      <c r="C184" s="227" t="s">
        <v>253</v>
      </c>
      <c r="D184" s="227" t="s">
        <v>164</v>
      </c>
      <c r="E184" s="228" t="s">
        <v>2103</v>
      </c>
      <c r="F184" s="229" t="s">
        <v>2104</v>
      </c>
      <c r="G184" s="230" t="s">
        <v>173</v>
      </c>
      <c r="H184" s="231">
        <v>2.6699999999999999</v>
      </c>
      <c r="I184" s="232"/>
      <c r="J184" s="233">
        <f>ROUND(I184*H184,2)</f>
        <v>0</v>
      </c>
      <c r="K184" s="229" t="s">
        <v>174</v>
      </c>
      <c r="L184" s="45"/>
      <c r="M184" s="234" t="s">
        <v>1</v>
      </c>
      <c r="N184" s="235" t="s">
        <v>47</v>
      </c>
      <c r="O184" s="92"/>
      <c r="P184" s="236">
        <f>O184*H184</f>
        <v>0</v>
      </c>
      <c r="Q184" s="236">
        <v>1.8907700000000001</v>
      </c>
      <c r="R184" s="236">
        <f>Q184*H184</f>
        <v>5.0483558999999998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168</v>
      </c>
      <c r="AT184" s="238" t="s">
        <v>164</v>
      </c>
      <c r="AU184" s="238" t="s">
        <v>91</v>
      </c>
      <c r="AY184" s="18" t="s">
        <v>162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89</v>
      </c>
      <c r="BK184" s="239">
        <f>ROUND(I184*H184,2)</f>
        <v>0</v>
      </c>
      <c r="BL184" s="18" t="s">
        <v>168</v>
      </c>
      <c r="BM184" s="238" t="s">
        <v>2105</v>
      </c>
    </row>
    <row r="185" s="2" customFormat="1">
      <c r="A185" s="39"/>
      <c r="B185" s="40"/>
      <c r="C185" s="41"/>
      <c r="D185" s="240" t="s">
        <v>170</v>
      </c>
      <c r="E185" s="41"/>
      <c r="F185" s="241" t="s">
        <v>2106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170</v>
      </c>
      <c r="AU185" s="18" t="s">
        <v>91</v>
      </c>
    </row>
    <row r="186" s="2" customFormat="1">
      <c r="A186" s="39"/>
      <c r="B186" s="40"/>
      <c r="C186" s="41"/>
      <c r="D186" s="245" t="s">
        <v>177</v>
      </c>
      <c r="E186" s="41"/>
      <c r="F186" s="246" t="s">
        <v>2107</v>
      </c>
      <c r="G186" s="41"/>
      <c r="H186" s="41"/>
      <c r="I186" s="242"/>
      <c r="J186" s="41"/>
      <c r="K186" s="41"/>
      <c r="L186" s="45"/>
      <c r="M186" s="243"/>
      <c r="N186" s="244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177</v>
      </c>
      <c r="AU186" s="18" t="s">
        <v>91</v>
      </c>
    </row>
    <row r="187" s="13" customFormat="1">
      <c r="A187" s="13"/>
      <c r="B187" s="248"/>
      <c r="C187" s="249"/>
      <c r="D187" s="240" t="s">
        <v>181</v>
      </c>
      <c r="E187" s="250" t="s">
        <v>1</v>
      </c>
      <c r="F187" s="251" t="s">
        <v>2108</v>
      </c>
      <c r="G187" s="249"/>
      <c r="H187" s="250" t="s">
        <v>1</v>
      </c>
      <c r="I187" s="252"/>
      <c r="J187" s="249"/>
      <c r="K187" s="249"/>
      <c r="L187" s="253"/>
      <c r="M187" s="254"/>
      <c r="N187" s="255"/>
      <c r="O187" s="255"/>
      <c r="P187" s="255"/>
      <c r="Q187" s="255"/>
      <c r="R187" s="255"/>
      <c r="S187" s="255"/>
      <c r="T187" s="25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7" t="s">
        <v>181</v>
      </c>
      <c r="AU187" s="257" t="s">
        <v>91</v>
      </c>
      <c r="AV187" s="13" t="s">
        <v>89</v>
      </c>
      <c r="AW187" s="13" t="s">
        <v>38</v>
      </c>
      <c r="AX187" s="13" t="s">
        <v>82</v>
      </c>
      <c r="AY187" s="257" t="s">
        <v>162</v>
      </c>
    </row>
    <row r="188" s="14" customFormat="1">
      <c r="A188" s="14"/>
      <c r="B188" s="258"/>
      <c r="C188" s="259"/>
      <c r="D188" s="240" t="s">
        <v>181</v>
      </c>
      <c r="E188" s="260" t="s">
        <v>1</v>
      </c>
      <c r="F188" s="261" t="s">
        <v>2109</v>
      </c>
      <c r="G188" s="259"/>
      <c r="H188" s="262">
        <v>2.6699999999999999</v>
      </c>
      <c r="I188" s="263"/>
      <c r="J188" s="259"/>
      <c r="K188" s="259"/>
      <c r="L188" s="264"/>
      <c r="M188" s="265"/>
      <c r="N188" s="266"/>
      <c r="O188" s="266"/>
      <c r="P188" s="266"/>
      <c r="Q188" s="266"/>
      <c r="R188" s="266"/>
      <c r="S188" s="266"/>
      <c r="T188" s="267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8" t="s">
        <v>181</v>
      </c>
      <c r="AU188" s="268" t="s">
        <v>91</v>
      </c>
      <c r="AV188" s="14" t="s">
        <v>91</v>
      </c>
      <c r="AW188" s="14" t="s">
        <v>38</v>
      </c>
      <c r="AX188" s="14" t="s">
        <v>89</v>
      </c>
      <c r="AY188" s="268" t="s">
        <v>162</v>
      </c>
    </row>
    <row r="189" s="12" customFormat="1" ht="22.8" customHeight="1">
      <c r="A189" s="12"/>
      <c r="B189" s="211"/>
      <c r="C189" s="212"/>
      <c r="D189" s="213" t="s">
        <v>81</v>
      </c>
      <c r="E189" s="225" t="s">
        <v>209</v>
      </c>
      <c r="F189" s="225" t="s">
        <v>1730</v>
      </c>
      <c r="G189" s="212"/>
      <c r="H189" s="212"/>
      <c r="I189" s="215"/>
      <c r="J189" s="226">
        <f>BK189</f>
        <v>0</v>
      </c>
      <c r="K189" s="212"/>
      <c r="L189" s="217"/>
      <c r="M189" s="218"/>
      <c r="N189" s="219"/>
      <c r="O189" s="219"/>
      <c r="P189" s="220">
        <f>SUM(P190:P195)</f>
        <v>0</v>
      </c>
      <c r="Q189" s="219"/>
      <c r="R189" s="220">
        <f>SUM(R190:R195)</f>
        <v>4.8708399999999994</v>
      </c>
      <c r="S189" s="219"/>
      <c r="T189" s="221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2" t="s">
        <v>89</v>
      </c>
      <c r="AT189" s="223" t="s">
        <v>81</v>
      </c>
      <c r="AU189" s="223" t="s">
        <v>89</v>
      </c>
      <c r="AY189" s="222" t="s">
        <v>162</v>
      </c>
      <c r="BK189" s="224">
        <f>SUM(BK190:BK195)</f>
        <v>0</v>
      </c>
    </row>
    <row r="190" s="2" customFormat="1" ht="16.5" customHeight="1">
      <c r="A190" s="39"/>
      <c r="B190" s="40"/>
      <c r="C190" s="227" t="s">
        <v>260</v>
      </c>
      <c r="D190" s="227" t="s">
        <v>164</v>
      </c>
      <c r="E190" s="228" t="s">
        <v>2110</v>
      </c>
      <c r="F190" s="229" t="s">
        <v>2111</v>
      </c>
      <c r="G190" s="230" t="s">
        <v>263</v>
      </c>
      <c r="H190" s="231">
        <v>14.5</v>
      </c>
      <c r="I190" s="232"/>
      <c r="J190" s="233">
        <f>ROUND(I190*H190,2)</f>
        <v>0</v>
      </c>
      <c r="K190" s="229" t="s">
        <v>174</v>
      </c>
      <c r="L190" s="45"/>
      <c r="M190" s="234" t="s">
        <v>1</v>
      </c>
      <c r="N190" s="235" t="s">
        <v>47</v>
      </c>
      <c r="O190" s="92"/>
      <c r="P190" s="236">
        <f>O190*H190</f>
        <v>0</v>
      </c>
      <c r="Q190" s="236">
        <v>0.23799999999999999</v>
      </c>
      <c r="R190" s="236">
        <f>Q190*H190</f>
        <v>3.4509999999999996</v>
      </c>
      <c r="S190" s="236">
        <v>0</v>
      </c>
      <c r="T190" s="23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8" t="s">
        <v>168</v>
      </c>
      <c r="AT190" s="238" t="s">
        <v>164</v>
      </c>
      <c r="AU190" s="238" t="s">
        <v>91</v>
      </c>
      <c r="AY190" s="18" t="s">
        <v>162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8" t="s">
        <v>89</v>
      </c>
      <c r="BK190" s="239">
        <f>ROUND(I190*H190,2)</f>
        <v>0</v>
      </c>
      <c r="BL190" s="18" t="s">
        <v>168</v>
      </c>
      <c r="BM190" s="238" t="s">
        <v>2112</v>
      </c>
    </row>
    <row r="191" s="2" customFormat="1">
      <c r="A191" s="39"/>
      <c r="B191" s="40"/>
      <c r="C191" s="41"/>
      <c r="D191" s="240" t="s">
        <v>170</v>
      </c>
      <c r="E191" s="41"/>
      <c r="F191" s="241" t="s">
        <v>2113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170</v>
      </c>
      <c r="AU191" s="18" t="s">
        <v>91</v>
      </c>
    </row>
    <row r="192" s="2" customFormat="1">
      <c r="A192" s="39"/>
      <c r="B192" s="40"/>
      <c r="C192" s="41"/>
      <c r="D192" s="245" t="s">
        <v>177</v>
      </c>
      <c r="E192" s="41"/>
      <c r="F192" s="246" t="s">
        <v>2114</v>
      </c>
      <c r="G192" s="41"/>
      <c r="H192" s="41"/>
      <c r="I192" s="242"/>
      <c r="J192" s="41"/>
      <c r="K192" s="41"/>
      <c r="L192" s="45"/>
      <c r="M192" s="243"/>
      <c r="N192" s="244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177</v>
      </c>
      <c r="AU192" s="18" t="s">
        <v>91</v>
      </c>
    </row>
    <row r="193" s="2" customFormat="1" ht="16.5" customHeight="1">
      <c r="A193" s="39"/>
      <c r="B193" s="40"/>
      <c r="C193" s="227" t="s">
        <v>271</v>
      </c>
      <c r="D193" s="227" t="s">
        <v>164</v>
      </c>
      <c r="E193" s="228" t="s">
        <v>2115</v>
      </c>
      <c r="F193" s="229" t="s">
        <v>2116</v>
      </c>
      <c r="G193" s="230" t="s">
        <v>263</v>
      </c>
      <c r="H193" s="231">
        <v>14.5</v>
      </c>
      <c r="I193" s="232"/>
      <c r="J193" s="233">
        <f>ROUND(I193*H193,2)</f>
        <v>0</v>
      </c>
      <c r="K193" s="229" t="s">
        <v>174</v>
      </c>
      <c r="L193" s="45"/>
      <c r="M193" s="234" t="s">
        <v>1</v>
      </c>
      <c r="N193" s="235" t="s">
        <v>47</v>
      </c>
      <c r="O193" s="92"/>
      <c r="P193" s="236">
        <f>O193*H193</f>
        <v>0</v>
      </c>
      <c r="Q193" s="236">
        <v>0.097919999999999993</v>
      </c>
      <c r="R193" s="236">
        <f>Q193*H193</f>
        <v>1.41984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168</v>
      </c>
      <c r="AT193" s="238" t="s">
        <v>164</v>
      </c>
      <c r="AU193" s="238" t="s">
        <v>91</v>
      </c>
      <c r="AY193" s="18" t="s">
        <v>162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89</v>
      </c>
      <c r="BK193" s="239">
        <f>ROUND(I193*H193,2)</f>
        <v>0</v>
      </c>
      <c r="BL193" s="18" t="s">
        <v>168</v>
      </c>
      <c r="BM193" s="238" t="s">
        <v>2117</v>
      </c>
    </row>
    <row r="194" s="2" customFormat="1">
      <c r="A194" s="39"/>
      <c r="B194" s="40"/>
      <c r="C194" s="41"/>
      <c r="D194" s="240" t="s">
        <v>170</v>
      </c>
      <c r="E194" s="41"/>
      <c r="F194" s="241" t="s">
        <v>2118</v>
      </c>
      <c r="G194" s="41"/>
      <c r="H194" s="41"/>
      <c r="I194" s="242"/>
      <c r="J194" s="41"/>
      <c r="K194" s="41"/>
      <c r="L194" s="45"/>
      <c r="M194" s="243"/>
      <c r="N194" s="244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170</v>
      </c>
      <c r="AU194" s="18" t="s">
        <v>91</v>
      </c>
    </row>
    <row r="195" s="2" customFormat="1">
      <c r="A195" s="39"/>
      <c r="B195" s="40"/>
      <c r="C195" s="41"/>
      <c r="D195" s="245" t="s">
        <v>177</v>
      </c>
      <c r="E195" s="41"/>
      <c r="F195" s="246" t="s">
        <v>2119</v>
      </c>
      <c r="G195" s="41"/>
      <c r="H195" s="41"/>
      <c r="I195" s="242"/>
      <c r="J195" s="41"/>
      <c r="K195" s="41"/>
      <c r="L195" s="45"/>
      <c r="M195" s="243"/>
      <c r="N195" s="244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177</v>
      </c>
      <c r="AU195" s="18" t="s">
        <v>91</v>
      </c>
    </row>
    <row r="196" s="12" customFormat="1" ht="22.8" customHeight="1">
      <c r="A196" s="12"/>
      <c r="B196" s="211"/>
      <c r="C196" s="212"/>
      <c r="D196" s="213" t="s">
        <v>81</v>
      </c>
      <c r="E196" s="225" t="s">
        <v>214</v>
      </c>
      <c r="F196" s="225" t="s">
        <v>565</v>
      </c>
      <c r="G196" s="212"/>
      <c r="H196" s="212"/>
      <c r="I196" s="215"/>
      <c r="J196" s="226">
        <f>BK196</f>
        <v>0</v>
      </c>
      <c r="K196" s="212"/>
      <c r="L196" s="217"/>
      <c r="M196" s="218"/>
      <c r="N196" s="219"/>
      <c r="O196" s="219"/>
      <c r="P196" s="220">
        <f>SUM(P197:P264)</f>
        <v>0</v>
      </c>
      <c r="Q196" s="219"/>
      <c r="R196" s="220">
        <f>SUM(R197:R264)</f>
        <v>10.532008429999999</v>
      </c>
      <c r="S196" s="219"/>
      <c r="T196" s="221">
        <f>SUM(T197:T264)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2" t="s">
        <v>89</v>
      </c>
      <c r="AT196" s="223" t="s">
        <v>81</v>
      </c>
      <c r="AU196" s="223" t="s">
        <v>89</v>
      </c>
      <c r="AY196" s="222" t="s">
        <v>162</v>
      </c>
      <c r="BK196" s="224">
        <f>SUM(BK197:BK264)</f>
        <v>0</v>
      </c>
    </row>
    <row r="197" s="2" customFormat="1" ht="16.5" customHeight="1">
      <c r="A197" s="39"/>
      <c r="B197" s="40"/>
      <c r="C197" s="227" t="s">
        <v>279</v>
      </c>
      <c r="D197" s="227" t="s">
        <v>164</v>
      </c>
      <c r="E197" s="228" t="s">
        <v>2120</v>
      </c>
      <c r="F197" s="229" t="s">
        <v>2121</v>
      </c>
      <c r="G197" s="230" t="s">
        <v>247</v>
      </c>
      <c r="H197" s="231">
        <v>29</v>
      </c>
      <c r="I197" s="232"/>
      <c r="J197" s="233">
        <f>ROUND(I197*H197,2)</f>
        <v>0</v>
      </c>
      <c r="K197" s="229" t="s">
        <v>174</v>
      </c>
      <c r="L197" s="45"/>
      <c r="M197" s="234" t="s">
        <v>1</v>
      </c>
      <c r="N197" s="235" t="s">
        <v>47</v>
      </c>
      <c r="O197" s="92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8" t="s">
        <v>168</v>
      </c>
      <c r="AT197" s="238" t="s">
        <v>164</v>
      </c>
      <c r="AU197" s="238" t="s">
        <v>91</v>
      </c>
      <c r="AY197" s="18" t="s">
        <v>162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8" t="s">
        <v>89</v>
      </c>
      <c r="BK197" s="239">
        <f>ROUND(I197*H197,2)</f>
        <v>0</v>
      </c>
      <c r="BL197" s="18" t="s">
        <v>168</v>
      </c>
      <c r="BM197" s="238" t="s">
        <v>2122</v>
      </c>
    </row>
    <row r="198" s="2" customFormat="1">
      <c r="A198" s="39"/>
      <c r="B198" s="40"/>
      <c r="C198" s="41"/>
      <c r="D198" s="240" t="s">
        <v>170</v>
      </c>
      <c r="E198" s="41"/>
      <c r="F198" s="241" t="s">
        <v>2123</v>
      </c>
      <c r="G198" s="41"/>
      <c r="H198" s="41"/>
      <c r="I198" s="242"/>
      <c r="J198" s="41"/>
      <c r="K198" s="41"/>
      <c r="L198" s="45"/>
      <c r="M198" s="243"/>
      <c r="N198" s="244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170</v>
      </c>
      <c r="AU198" s="18" t="s">
        <v>91</v>
      </c>
    </row>
    <row r="199" s="2" customFormat="1">
      <c r="A199" s="39"/>
      <c r="B199" s="40"/>
      <c r="C199" s="41"/>
      <c r="D199" s="245" t="s">
        <v>177</v>
      </c>
      <c r="E199" s="41"/>
      <c r="F199" s="246" t="s">
        <v>2124</v>
      </c>
      <c r="G199" s="41"/>
      <c r="H199" s="41"/>
      <c r="I199" s="242"/>
      <c r="J199" s="41"/>
      <c r="K199" s="41"/>
      <c r="L199" s="45"/>
      <c r="M199" s="243"/>
      <c r="N199" s="244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177</v>
      </c>
      <c r="AU199" s="18" t="s">
        <v>91</v>
      </c>
    </row>
    <row r="200" s="13" customFormat="1">
      <c r="A200" s="13"/>
      <c r="B200" s="248"/>
      <c r="C200" s="249"/>
      <c r="D200" s="240" t="s">
        <v>181</v>
      </c>
      <c r="E200" s="250" t="s">
        <v>1</v>
      </c>
      <c r="F200" s="251" t="s">
        <v>2125</v>
      </c>
      <c r="G200" s="249"/>
      <c r="H200" s="250" t="s">
        <v>1</v>
      </c>
      <c r="I200" s="252"/>
      <c r="J200" s="249"/>
      <c r="K200" s="249"/>
      <c r="L200" s="253"/>
      <c r="M200" s="254"/>
      <c r="N200" s="255"/>
      <c r="O200" s="255"/>
      <c r="P200" s="255"/>
      <c r="Q200" s="255"/>
      <c r="R200" s="255"/>
      <c r="S200" s="255"/>
      <c r="T200" s="25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7" t="s">
        <v>181</v>
      </c>
      <c r="AU200" s="257" t="s">
        <v>91</v>
      </c>
      <c r="AV200" s="13" t="s">
        <v>89</v>
      </c>
      <c r="AW200" s="13" t="s">
        <v>38</v>
      </c>
      <c r="AX200" s="13" t="s">
        <v>82</v>
      </c>
      <c r="AY200" s="257" t="s">
        <v>162</v>
      </c>
    </row>
    <row r="201" s="14" customFormat="1">
      <c r="A201" s="14"/>
      <c r="B201" s="258"/>
      <c r="C201" s="259"/>
      <c r="D201" s="240" t="s">
        <v>181</v>
      </c>
      <c r="E201" s="260" t="s">
        <v>1</v>
      </c>
      <c r="F201" s="261" t="s">
        <v>2126</v>
      </c>
      <c r="G201" s="259"/>
      <c r="H201" s="262">
        <v>29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181</v>
      </c>
      <c r="AU201" s="268" t="s">
        <v>91</v>
      </c>
      <c r="AV201" s="14" t="s">
        <v>91</v>
      </c>
      <c r="AW201" s="14" t="s">
        <v>38</v>
      </c>
      <c r="AX201" s="14" t="s">
        <v>89</v>
      </c>
      <c r="AY201" s="268" t="s">
        <v>162</v>
      </c>
    </row>
    <row r="202" s="2" customFormat="1" ht="16.5" customHeight="1">
      <c r="A202" s="39"/>
      <c r="B202" s="40"/>
      <c r="C202" s="280" t="s">
        <v>8</v>
      </c>
      <c r="D202" s="280" t="s">
        <v>210</v>
      </c>
      <c r="E202" s="281" t="s">
        <v>2127</v>
      </c>
      <c r="F202" s="282" t="s">
        <v>2128</v>
      </c>
      <c r="G202" s="283" t="s">
        <v>247</v>
      </c>
      <c r="H202" s="284">
        <v>29.434999999999999</v>
      </c>
      <c r="I202" s="285"/>
      <c r="J202" s="286">
        <f>ROUND(I202*H202,2)</f>
        <v>0</v>
      </c>
      <c r="K202" s="282" t="s">
        <v>174</v>
      </c>
      <c r="L202" s="287"/>
      <c r="M202" s="288" t="s">
        <v>1</v>
      </c>
      <c r="N202" s="289" t="s">
        <v>47</v>
      </c>
      <c r="O202" s="92"/>
      <c r="P202" s="236">
        <f>O202*H202</f>
        <v>0</v>
      </c>
      <c r="Q202" s="236">
        <v>0.00027</v>
      </c>
      <c r="R202" s="236">
        <f>Q202*H202</f>
        <v>0.00794745</v>
      </c>
      <c r="S202" s="236">
        <v>0</v>
      </c>
      <c r="T202" s="23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8" t="s">
        <v>214</v>
      </c>
      <c r="AT202" s="238" t="s">
        <v>210</v>
      </c>
      <c r="AU202" s="238" t="s">
        <v>91</v>
      </c>
      <c r="AY202" s="18" t="s">
        <v>162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8" t="s">
        <v>89</v>
      </c>
      <c r="BK202" s="239">
        <f>ROUND(I202*H202,2)</f>
        <v>0</v>
      </c>
      <c r="BL202" s="18" t="s">
        <v>168</v>
      </c>
      <c r="BM202" s="238" t="s">
        <v>2129</v>
      </c>
    </row>
    <row r="203" s="2" customFormat="1">
      <c r="A203" s="39"/>
      <c r="B203" s="40"/>
      <c r="C203" s="41"/>
      <c r="D203" s="240" t="s">
        <v>170</v>
      </c>
      <c r="E203" s="41"/>
      <c r="F203" s="241" t="s">
        <v>2128</v>
      </c>
      <c r="G203" s="41"/>
      <c r="H203" s="41"/>
      <c r="I203" s="242"/>
      <c r="J203" s="41"/>
      <c r="K203" s="41"/>
      <c r="L203" s="45"/>
      <c r="M203" s="243"/>
      <c r="N203" s="244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170</v>
      </c>
      <c r="AU203" s="18" t="s">
        <v>91</v>
      </c>
    </row>
    <row r="204" s="14" customFormat="1">
      <c r="A204" s="14"/>
      <c r="B204" s="258"/>
      <c r="C204" s="259"/>
      <c r="D204" s="240" t="s">
        <v>181</v>
      </c>
      <c r="E204" s="259"/>
      <c r="F204" s="261" t="s">
        <v>2130</v>
      </c>
      <c r="G204" s="259"/>
      <c r="H204" s="262">
        <v>29.434999999999999</v>
      </c>
      <c r="I204" s="263"/>
      <c r="J204" s="259"/>
      <c r="K204" s="259"/>
      <c r="L204" s="264"/>
      <c r="M204" s="265"/>
      <c r="N204" s="266"/>
      <c r="O204" s="266"/>
      <c r="P204" s="266"/>
      <c r="Q204" s="266"/>
      <c r="R204" s="266"/>
      <c r="S204" s="266"/>
      <c r="T204" s="26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8" t="s">
        <v>181</v>
      </c>
      <c r="AU204" s="268" t="s">
        <v>91</v>
      </c>
      <c r="AV204" s="14" t="s">
        <v>91</v>
      </c>
      <c r="AW204" s="14" t="s">
        <v>4</v>
      </c>
      <c r="AX204" s="14" t="s">
        <v>89</v>
      </c>
      <c r="AY204" s="268" t="s">
        <v>162</v>
      </c>
    </row>
    <row r="205" s="2" customFormat="1" ht="16.5" customHeight="1">
      <c r="A205" s="39"/>
      <c r="B205" s="40"/>
      <c r="C205" s="227" t="s">
        <v>293</v>
      </c>
      <c r="D205" s="227" t="s">
        <v>164</v>
      </c>
      <c r="E205" s="228" t="s">
        <v>2131</v>
      </c>
      <c r="F205" s="229" t="s">
        <v>2132</v>
      </c>
      <c r="G205" s="230" t="s">
        <v>213</v>
      </c>
      <c r="H205" s="231">
        <v>1</v>
      </c>
      <c r="I205" s="232"/>
      <c r="J205" s="233">
        <f>ROUND(I205*H205,2)</f>
        <v>0</v>
      </c>
      <c r="K205" s="229" t="s">
        <v>174</v>
      </c>
      <c r="L205" s="45"/>
      <c r="M205" s="234" t="s">
        <v>1</v>
      </c>
      <c r="N205" s="235" t="s">
        <v>47</v>
      </c>
      <c r="O205" s="92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8" t="s">
        <v>168</v>
      </c>
      <c r="AT205" s="238" t="s">
        <v>164</v>
      </c>
      <c r="AU205" s="238" t="s">
        <v>91</v>
      </c>
      <c r="AY205" s="18" t="s">
        <v>162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8" t="s">
        <v>89</v>
      </c>
      <c r="BK205" s="239">
        <f>ROUND(I205*H205,2)</f>
        <v>0</v>
      </c>
      <c r="BL205" s="18" t="s">
        <v>168</v>
      </c>
      <c r="BM205" s="238" t="s">
        <v>2133</v>
      </c>
    </row>
    <row r="206" s="2" customFormat="1">
      <c r="A206" s="39"/>
      <c r="B206" s="40"/>
      <c r="C206" s="41"/>
      <c r="D206" s="240" t="s">
        <v>170</v>
      </c>
      <c r="E206" s="41"/>
      <c r="F206" s="241" t="s">
        <v>2134</v>
      </c>
      <c r="G206" s="41"/>
      <c r="H206" s="41"/>
      <c r="I206" s="242"/>
      <c r="J206" s="41"/>
      <c r="K206" s="41"/>
      <c r="L206" s="45"/>
      <c r="M206" s="243"/>
      <c r="N206" s="244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170</v>
      </c>
      <c r="AU206" s="18" t="s">
        <v>91</v>
      </c>
    </row>
    <row r="207" s="2" customFormat="1">
      <c r="A207" s="39"/>
      <c r="B207" s="40"/>
      <c r="C207" s="41"/>
      <c r="D207" s="245" t="s">
        <v>177</v>
      </c>
      <c r="E207" s="41"/>
      <c r="F207" s="246" t="s">
        <v>2135</v>
      </c>
      <c r="G207" s="41"/>
      <c r="H207" s="41"/>
      <c r="I207" s="242"/>
      <c r="J207" s="41"/>
      <c r="K207" s="41"/>
      <c r="L207" s="45"/>
      <c r="M207" s="243"/>
      <c r="N207" s="24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177</v>
      </c>
      <c r="AU207" s="18" t="s">
        <v>91</v>
      </c>
    </row>
    <row r="208" s="13" customFormat="1">
      <c r="A208" s="13"/>
      <c r="B208" s="248"/>
      <c r="C208" s="249"/>
      <c r="D208" s="240" t="s">
        <v>181</v>
      </c>
      <c r="E208" s="250" t="s">
        <v>1</v>
      </c>
      <c r="F208" s="251" t="s">
        <v>2125</v>
      </c>
      <c r="G208" s="249"/>
      <c r="H208" s="250" t="s">
        <v>1</v>
      </c>
      <c r="I208" s="252"/>
      <c r="J208" s="249"/>
      <c r="K208" s="249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181</v>
      </c>
      <c r="AU208" s="257" t="s">
        <v>91</v>
      </c>
      <c r="AV208" s="13" t="s">
        <v>89</v>
      </c>
      <c r="AW208" s="13" t="s">
        <v>38</v>
      </c>
      <c r="AX208" s="13" t="s">
        <v>82</v>
      </c>
      <c r="AY208" s="257" t="s">
        <v>162</v>
      </c>
    </row>
    <row r="209" s="14" customFormat="1">
      <c r="A209" s="14"/>
      <c r="B209" s="258"/>
      <c r="C209" s="259"/>
      <c r="D209" s="240" t="s">
        <v>181</v>
      </c>
      <c r="E209" s="260" t="s">
        <v>1</v>
      </c>
      <c r="F209" s="261" t="s">
        <v>89</v>
      </c>
      <c r="G209" s="259"/>
      <c r="H209" s="262">
        <v>1</v>
      </c>
      <c r="I209" s="263"/>
      <c r="J209" s="259"/>
      <c r="K209" s="259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181</v>
      </c>
      <c r="AU209" s="268" t="s">
        <v>91</v>
      </c>
      <c r="AV209" s="14" t="s">
        <v>91</v>
      </c>
      <c r="AW209" s="14" t="s">
        <v>38</v>
      </c>
      <c r="AX209" s="14" t="s">
        <v>89</v>
      </c>
      <c r="AY209" s="268" t="s">
        <v>162</v>
      </c>
    </row>
    <row r="210" s="2" customFormat="1" ht="16.5" customHeight="1">
      <c r="A210" s="39"/>
      <c r="B210" s="40"/>
      <c r="C210" s="280" t="s">
        <v>302</v>
      </c>
      <c r="D210" s="280" t="s">
        <v>210</v>
      </c>
      <c r="E210" s="281" t="s">
        <v>2136</v>
      </c>
      <c r="F210" s="282" t="s">
        <v>2137</v>
      </c>
      <c r="G210" s="283" t="s">
        <v>213</v>
      </c>
      <c r="H210" s="284">
        <v>1</v>
      </c>
      <c r="I210" s="285"/>
      <c r="J210" s="286">
        <f>ROUND(I210*H210,2)</f>
        <v>0</v>
      </c>
      <c r="K210" s="282" t="s">
        <v>174</v>
      </c>
      <c r="L210" s="287"/>
      <c r="M210" s="288" t="s">
        <v>1</v>
      </c>
      <c r="N210" s="289" t="s">
        <v>47</v>
      </c>
      <c r="O210" s="92"/>
      <c r="P210" s="236">
        <f>O210*H210</f>
        <v>0</v>
      </c>
      <c r="Q210" s="236">
        <v>5.0000000000000002E-05</v>
      </c>
      <c r="R210" s="236">
        <f>Q210*H210</f>
        <v>5.0000000000000002E-05</v>
      </c>
      <c r="S210" s="236">
        <v>0</v>
      </c>
      <c r="T210" s="23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8" t="s">
        <v>214</v>
      </c>
      <c r="AT210" s="238" t="s">
        <v>210</v>
      </c>
      <c r="AU210" s="238" t="s">
        <v>91</v>
      </c>
      <c r="AY210" s="18" t="s">
        <v>162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8" t="s">
        <v>89</v>
      </c>
      <c r="BK210" s="239">
        <f>ROUND(I210*H210,2)</f>
        <v>0</v>
      </c>
      <c r="BL210" s="18" t="s">
        <v>168</v>
      </c>
      <c r="BM210" s="238" t="s">
        <v>2138</v>
      </c>
    </row>
    <row r="211" s="2" customFormat="1">
      <c r="A211" s="39"/>
      <c r="B211" s="40"/>
      <c r="C211" s="41"/>
      <c r="D211" s="240" t="s">
        <v>170</v>
      </c>
      <c r="E211" s="41"/>
      <c r="F211" s="241" t="s">
        <v>2137</v>
      </c>
      <c r="G211" s="41"/>
      <c r="H211" s="41"/>
      <c r="I211" s="242"/>
      <c r="J211" s="41"/>
      <c r="K211" s="41"/>
      <c r="L211" s="45"/>
      <c r="M211" s="243"/>
      <c r="N211" s="244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170</v>
      </c>
      <c r="AU211" s="18" t="s">
        <v>91</v>
      </c>
    </row>
    <row r="212" s="2" customFormat="1" ht="16.5" customHeight="1">
      <c r="A212" s="39"/>
      <c r="B212" s="40"/>
      <c r="C212" s="227" t="s">
        <v>308</v>
      </c>
      <c r="D212" s="227" t="s">
        <v>164</v>
      </c>
      <c r="E212" s="228" t="s">
        <v>2139</v>
      </c>
      <c r="F212" s="229" t="s">
        <v>2140</v>
      </c>
      <c r="G212" s="230" t="s">
        <v>213</v>
      </c>
      <c r="H212" s="231">
        <v>1</v>
      </c>
      <c r="I212" s="232"/>
      <c r="J212" s="233">
        <f>ROUND(I212*H212,2)</f>
        <v>0</v>
      </c>
      <c r="K212" s="229" t="s">
        <v>174</v>
      </c>
      <c r="L212" s="45"/>
      <c r="M212" s="234" t="s">
        <v>1</v>
      </c>
      <c r="N212" s="235" t="s">
        <v>47</v>
      </c>
      <c r="O212" s="92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8" t="s">
        <v>168</v>
      </c>
      <c r="AT212" s="238" t="s">
        <v>164</v>
      </c>
      <c r="AU212" s="238" t="s">
        <v>91</v>
      </c>
      <c r="AY212" s="18" t="s">
        <v>162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8" t="s">
        <v>89</v>
      </c>
      <c r="BK212" s="239">
        <f>ROUND(I212*H212,2)</f>
        <v>0</v>
      </c>
      <c r="BL212" s="18" t="s">
        <v>168</v>
      </c>
      <c r="BM212" s="238" t="s">
        <v>2141</v>
      </c>
    </row>
    <row r="213" s="2" customFormat="1">
      <c r="A213" s="39"/>
      <c r="B213" s="40"/>
      <c r="C213" s="41"/>
      <c r="D213" s="240" t="s">
        <v>170</v>
      </c>
      <c r="E213" s="41"/>
      <c r="F213" s="241" t="s">
        <v>2142</v>
      </c>
      <c r="G213" s="41"/>
      <c r="H213" s="41"/>
      <c r="I213" s="242"/>
      <c r="J213" s="41"/>
      <c r="K213" s="41"/>
      <c r="L213" s="45"/>
      <c r="M213" s="243"/>
      <c r="N213" s="244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170</v>
      </c>
      <c r="AU213" s="18" t="s">
        <v>91</v>
      </c>
    </row>
    <row r="214" s="2" customFormat="1">
      <c r="A214" s="39"/>
      <c r="B214" s="40"/>
      <c r="C214" s="41"/>
      <c r="D214" s="245" t="s">
        <v>177</v>
      </c>
      <c r="E214" s="41"/>
      <c r="F214" s="246" t="s">
        <v>2143</v>
      </c>
      <c r="G214" s="41"/>
      <c r="H214" s="41"/>
      <c r="I214" s="242"/>
      <c r="J214" s="41"/>
      <c r="K214" s="41"/>
      <c r="L214" s="45"/>
      <c r="M214" s="243"/>
      <c r="N214" s="244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177</v>
      </c>
      <c r="AU214" s="18" t="s">
        <v>91</v>
      </c>
    </row>
    <row r="215" s="13" customFormat="1">
      <c r="A215" s="13"/>
      <c r="B215" s="248"/>
      <c r="C215" s="249"/>
      <c r="D215" s="240" t="s">
        <v>181</v>
      </c>
      <c r="E215" s="250" t="s">
        <v>1</v>
      </c>
      <c r="F215" s="251" t="s">
        <v>2125</v>
      </c>
      <c r="G215" s="249"/>
      <c r="H215" s="250" t="s">
        <v>1</v>
      </c>
      <c r="I215" s="252"/>
      <c r="J215" s="249"/>
      <c r="K215" s="249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181</v>
      </c>
      <c r="AU215" s="257" t="s">
        <v>91</v>
      </c>
      <c r="AV215" s="13" t="s">
        <v>89</v>
      </c>
      <c r="AW215" s="13" t="s">
        <v>38</v>
      </c>
      <c r="AX215" s="13" t="s">
        <v>82</v>
      </c>
      <c r="AY215" s="257" t="s">
        <v>162</v>
      </c>
    </row>
    <row r="216" s="14" customFormat="1">
      <c r="A216" s="14"/>
      <c r="B216" s="258"/>
      <c r="C216" s="259"/>
      <c r="D216" s="240" t="s">
        <v>181</v>
      </c>
      <c r="E216" s="260" t="s">
        <v>1</v>
      </c>
      <c r="F216" s="261" t="s">
        <v>89</v>
      </c>
      <c r="G216" s="259"/>
      <c r="H216" s="262">
        <v>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181</v>
      </c>
      <c r="AU216" s="268" t="s">
        <v>91</v>
      </c>
      <c r="AV216" s="14" t="s">
        <v>91</v>
      </c>
      <c r="AW216" s="14" t="s">
        <v>38</v>
      </c>
      <c r="AX216" s="14" t="s">
        <v>89</v>
      </c>
      <c r="AY216" s="268" t="s">
        <v>162</v>
      </c>
    </row>
    <row r="217" s="2" customFormat="1" ht="16.5" customHeight="1">
      <c r="A217" s="39"/>
      <c r="B217" s="40"/>
      <c r="C217" s="280" t="s">
        <v>315</v>
      </c>
      <c r="D217" s="280" t="s">
        <v>210</v>
      </c>
      <c r="E217" s="281" t="s">
        <v>2144</v>
      </c>
      <c r="F217" s="282" t="s">
        <v>2145</v>
      </c>
      <c r="G217" s="283" t="s">
        <v>213</v>
      </c>
      <c r="H217" s="284">
        <v>1</v>
      </c>
      <c r="I217" s="285"/>
      <c r="J217" s="286">
        <f>ROUND(I217*H217,2)</f>
        <v>0</v>
      </c>
      <c r="K217" s="282" t="s">
        <v>174</v>
      </c>
      <c r="L217" s="287"/>
      <c r="M217" s="288" t="s">
        <v>1</v>
      </c>
      <c r="N217" s="289" t="s">
        <v>47</v>
      </c>
      <c r="O217" s="92"/>
      <c r="P217" s="236">
        <f>O217*H217</f>
        <v>0</v>
      </c>
      <c r="Q217" s="236">
        <v>5.0000000000000002E-05</v>
      </c>
      <c r="R217" s="236">
        <f>Q217*H217</f>
        <v>5.0000000000000002E-05</v>
      </c>
      <c r="S217" s="236">
        <v>0</v>
      </c>
      <c r="T217" s="23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8" t="s">
        <v>214</v>
      </c>
      <c r="AT217" s="238" t="s">
        <v>210</v>
      </c>
      <c r="AU217" s="238" t="s">
        <v>91</v>
      </c>
      <c r="AY217" s="18" t="s">
        <v>162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8" t="s">
        <v>89</v>
      </c>
      <c r="BK217" s="239">
        <f>ROUND(I217*H217,2)</f>
        <v>0</v>
      </c>
      <c r="BL217" s="18" t="s">
        <v>168</v>
      </c>
      <c r="BM217" s="238" t="s">
        <v>2146</v>
      </c>
    </row>
    <row r="218" s="2" customFormat="1">
      <c r="A218" s="39"/>
      <c r="B218" s="40"/>
      <c r="C218" s="41"/>
      <c r="D218" s="240" t="s">
        <v>170</v>
      </c>
      <c r="E218" s="41"/>
      <c r="F218" s="241" t="s">
        <v>2145</v>
      </c>
      <c r="G218" s="41"/>
      <c r="H218" s="41"/>
      <c r="I218" s="242"/>
      <c r="J218" s="41"/>
      <c r="K218" s="41"/>
      <c r="L218" s="45"/>
      <c r="M218" s="243"/>
      <c r="N218" s="244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170</v>
      </c>
      <c r="AU218" s="18" t="s">
        <v>91</v>
      </c>
    </row>
    <row r="219" s="2" customFormat="1" ht="16.5" customHeight="1">
      <c r="A219" s="39"/>
      <c r="B219" s="40"/>
      <c r="C219" s="227" t="s">
        <v>322</v>
      </c>
      <c r="D219" s="227" t="s">
        <v>164</v>
      </c>
      <c r="E219" s="228" t="s">
        <v>2147</v>
      </c>
      <c r="F219" s="229" t="s">
        <v>2148</v>
      </c>
      <c r="G219" s="230" t="s">
        <v>213</v>
      </c>
      <c r="H219" s="231">
        <v>7</v>
      </c>
      <c r="I219" s="232"/>
      <c r="J219" s="233">
        <f>ROUND(I219*H219,2)</f>
        <v>0</v>
      </c>
      <c r="K219" s="229" t="s">
        <v>174</v>
      </c>
      <c r="L219" s="45"/>
      <c r="M219" s="234" t="s">
        <v>1</v>
      </c>
      <c r="N219" s="235" t="s">
        <v>47</v>
      </c>
      <c r="O219" s="92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8" t="s">
        <v>168</v>
      </c>
      <c r="AT219" s="238" t="s">
        <v>164</v>
      </c>
      <c r="AU219" s="238" t="s">
        <v>91</v>
      </c>
      <c r="AY219" s="18" t="s">
        <v>162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8" t="s">
        <v>89</v>
      </c>
      <c r="BK219" s="239">
        <f>ROUND(I219*H219,2)</f>
        <v>0</v>
      </c>
      <c r="BL219" s="18" t="s">
        <v>168</v>
      </c>
      <c r="BM219" s="238" t="s">
        <v>2149</v>
      </c>
    </row>
    <row r="220" s="2" customFormat="1">
      <c r="A220" s="39"/>
      <c r="B220" s="40"/>
      <c r="C220" s="41"/>
      <c r="D220" s="240" t="s">
        <v>170</v>
      </c>
      <c r="E220" s="41"/>
      <c r="F220" s="241" t="s">
        <v>2150</v>
      </c>
      <c r="G220" s="41"/>
      <c r="H220" s="41"/>
      <c r="I220" s="242"/>
      <c r="J220" s="41"/>
      <c r="K220" s="41"/>
      <c r="L220" s="45"/>
      <c r="M220" s="243"/>
      <c r="N220" s="244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170</v>
      </c>
      <c r="AU220" s="18" t="s">
        <v>91</v>
      </c>
    </row>
    <row r="221" s="2" customFormat="1">
      <c r="A221" s="39"/>
      <c r="B221" s="40"/>
      <c r="C221" s="41"/>
      <c r="D221" s="245" t="s">
        <v>177</v>
      </c>
      <c r="E221" s="41"/>
      <c r="F221" s="246" t="s">
        <v>2151</v>
      </c>
      <c r="G221" s="41"/>
      <c r="H221" s="41"/>
      <c r="I221" s="242"/>
      <c r="J221" s="41"/>
      <c r="K221" s="41"/>
      <c r="L221" s="45"/>
      <c r="M221" s="243"/>
      <c r="N221" s="244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177</v>
      </c>
      <c r="AU221" s="18" t="s">
        <v>91</v>
      </c>
    </row>
    <row r="222" s="2" customFormat="1" ht="16.5" customHeight="1">
      <c r="A222" s="39"/>
      <c r="B222" s="40"/>
      <c r="C222" s="280" t="s">
        <v>7</v>
      </c>
      <c r="D222" s="280" t="s">
        <v>210</v>
      </c>
      <c r="E222" s="281" t="s">
        <v>2152</v>
      </c>
      <c r="F222" s="282" t="s">
        <v>2153</v>
      </c>
      <c r="G222" s="283" t="s">
        <v>213</v>
      </c>
      <c r="H222" s="284">
        <v>7</v>
      </c>
      <c r="I222" s="285"/>
      <c r="J222" s="286">
        <f>ROUND(I222*H222,2)</f>
        <v>0</v>
      </c>
      <c r="K222" s="282" t="s">
        <v>174</v>
      </c>
      <c r="L222" s="287"/>
      <c r="M222" s="288" t="s">
        <v>1</v>
      </c>
      <c r="N222" s="289" t="s">
        <v>47</v>
      </c>
      <c r="O222" s="92"/>
      <c r="P222" s="236">
        <f>O222*H222</f>
        <v>0</v>
      </c>
      <c r="Q222" s="236">
        <v>6.0000000000000002E-05</v>
      </c>
      <c r="R222" s="236">
        <f>Q222*H222</f>
        <v>0.00042000000000000002</v>
      </c>
      <c r="S222" s="236">
        <v>0</v>
      </c>
      <c r="T222" s="23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8" t="s">
        <v>214</v>
      </c>
      <c r="AT222" s="238" t="s">
        <v>210</v>
      </c>
      <c r="AU222" s="238" t="s">
        <v>91</v>
      </c>
      <c r="AY222" s="18" t="s">
        <v>162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8" t="s">
        <v>89</v>
      </c>
      <c r="BK222" s="239">
        <f>ROUND(I222*H222,2)</f>
        <v>0</v>
      </c>
      <c r="BL222" s="18" t="s">
        <v>168</v>
      </c>
      <c r="BM222" s="238" t="s">
        <v>2154</v>
      </c>
    </row>
    <row r="223" s="2" customFormat="1">
      <c r="A223" s="39"/>
      <c r="B223" s="40"/>
      <c r="C223" s="41"/>
      <c r="D223" s="240" t="s">
        <v>170</v>
      </c>
      <c r="E223" s="41"/>
      <c r="F223" s="241" t="s">
        <v>2153</v>
      </c>
      <c r="G223" s="41"/>
      <c r="H223" s="41"/>
      <c r="I223" s="242"/>
      <c r="J223" s="41"/>
      <c r="K223" s="41"/>
      <c r="L223" s="45"/>
      <c r="M223" s="243"/>
      <c r="N223" s="24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170</v>
      </c>
      <c r="AU223" s="18" t="s">
        <v>91</v>
      </c>
    </row>
    <row r="224" s="13" customFormat="1">
      <c r="A224" s="13"/>
      <c r="B224" s="248"/>
      <c r="C224" s="249"/>
      <c r="D224" s="240" t="s">
        <v>181</v>
      </c>
      <c r="E224" s="250" t="s">
        <v>1</v>
      </c>
      <c r="F224" s="251" t="s">
        <v>2155</v>
      </c>
      <c r="G224" s="249"/>
      <c r="H224" s="250" t="s">
        <v>1</v>
      </c>
      <c r="I224" s="252"/>
      <c r="J224" s="249"/>
      <c r="K224" s="249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181</v>
      </c>
      <c r="AU224" s="257" t="s">
        <v>91</v>
      </c>
      <c r="AV224" s="13" t="s">
        <v>89</v>
      </c>
      <c r="AW224" s="13" t="s">
        <v>38</v>
      </c>
      <c r="AX224" s="13" t="s">
        <v>82</v>
      </c>
      <c r="AY224" s="257" t="s">
        <v>162</v>
      </c>
    </row>
    <row r="225" s="14" customFormat="1">
      <c r="A225" s="14"/>
      <c r="B225" s="258"/>
      <c r="C225" s="259"/>
      <c r="D225" s="240" t="s">
        <v>181</v>
      </c>
      <c r="E225" s="260" t="s">
        <v>1</v>
      </c>
      <c r="F225" s="261" t="s">
        <v>168</v>
      </c>
      <c r="G225" s="259"/>
      <c r="H225" s="262">
        <v>4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181</v>
      </c>
      <c r="AU225" s="268" t="s">
        <v>91</v>
      </c>
      <c r="AV225" s="14" t="s">
        <v>91</v>
      </c>
      <c r="AW225" s="14" t="s">
        <v>38</v>
      </c>
      <c r="AX225" s="14" t="s">
        <v>82</v>
      </c>
      <c r="AY225" s="268" t="s">
        <v>162</v>
      </c>
    </row>
    <row r="226" s="13" customFormat="1">
      <c r="A226" s="13"/>
      <c r="B226" s="248"/>
      <c r="C226" s="249"/>
      <c r="D226" s="240" t="s">
        <v>181</v>
      </c>
      <c r="E226" s="250" t="s">
        <v>1</v>
      </c>
      <c r="F226" s="251" t="s">
        <v>2156</v>
      </c>
      <c r="G226" s="249"/>
      <c r="H226" s="250" t="s">
        <v>1</v>
      </c>
      <c r="I226" s="252"/>
      <c r="J226" s="249"/>
      <c r="K226" s="249"/>
      <c r="L226" s="253"/>
      <c r="M226" s="254"/>
      <c r="N226" s="255"/>
      <c r="O226" s="255"/>
      <c r="P226" s="255"/>
      <c r="Q226" s="255"/>
      <c r="R226" s="255"/>
      <c r="S226" s="255"/>
      <c r="T226" s="25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7" t="s">
        <v>181</v>
      </c>
      <c r="AU226" s="257" t="s">
        <v>91</v>
      </c>
      <c r="AV226" s="13" t="s">
        <v>89</v>
      </c>
      <c r="AW226" s="13" t="s">
        <v>38</v>
      </c>
      <c r="AX226" s="13" t="s">
        <v>82</v>
      </c>
      <c r="AY226" s="257" t="s">
        <v>162</v>
      </c>
    </row>
    <row r="227" s="14" customFormat="1">
      <c r="A227" s="14"/>
      <c r="B227" s="258"/>
      <c r="C227" s="259"/>
      <c r="D227" s="240" t="s">
        <v>181</v>
      </c>
      <c r="E227" s="260" t="s">
        <v>1</v>
      </c>
      <c r="F227" s="261" t="s">
        <v>91</v>
      </c>
      <c r="G227" s="259"/>
      <c r="H227" s="262">
        <v>2</v>
      </c>
      <c r="I227" s="263"/>
      <c r="J227" s="259"/>
      <c r="K227" s="259"/>
      <c r="L227" s="264"/>
      <c r="M227" s="265"/>
      <c r="N227" s="266"/>
      <c r="O227" s="266"/>
      <c r="P227" s="266"/>
      <c r="Q227" s="266"/>
      <c r="R227" s="266"/>
      <c r="S227" s="266"/>
      <c r="T227" s="26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8" t="s">
        <v>181</v>
      </c>
      <c r="AU227" s="268" t="s">
        <v>91</v>
      </c>
      <c r="AV227" s="14" t="s">
        <v>91</v>
      </c>
      <c r="AW227" s="14" t="s">
        <v>38</v>
      </c>
      <c r="AX227" s="14" t="s">
        <v>82</v>
      </c>
      <c r="AY227" s="268" t="s">
        <v>162</v>
      </c>
    </row>
    <row r="228" s="13" customFormat="1">
      <c r="A228" s="13"/>
      <c r="B228" s="248"/>
      <c r="C228" s="249"/>
      <c r="D228" s="240" t="s">
        <v>181</v>
      </c>
      <c r="E228" s="250" t="s">
        <v>1</v>
      </c>
      <c r="F228" s="251" t="s">
        <v>2157</v>
      </c>
      <c r="G228" s="249"/>
      <c r="H228" s="250" t="s">
        <v>1</v>
      </c>
      <c r="I228" s="252"/>
      <c r="J228" s="249"/>
      <c r="K228" s="249"/>
      <c r="L228" s="253"/>
      <c r="M228" s="254"/>
      <c r="N228" s="255"/>
      <c r="O228" s="255"/>
      <c r="P228" s="255"/>
      <c r="Q228" s="255"/>
      <c r="R228" s="255"/>
      <c r="S228" s="255"/>
      <c r="T228" s="25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7" t="s">
        <v>181</v>
      </c>
      <c r="AU228" s="257" t="s">
        <v>91</v>
      </c>
      <c r="AV228" s="13" t="s">
        <v>89</v>
      </c>
      <c r="AW228" s="13" t="s">
        <v>38</v>
      </c>
      <c r="AX228" s="13" t="s">
        <v>82</v>
      </c>
      <c r="AY228" s="257" t="s">
        <v>162</v>
      </c>
    </row>
    <row r="229" s="14" customFormat="1">
      <c r="A229" s="14"/>
      <c r="B229" s="258"/>
      <c r="C229" s="259"/>
      <c r="D229" s="240" t="s">
        <v>181</v>
      </c>
      <c r="E229" s="260" t="s">
        <v>1</v>
      </c>
      <c r="F229" s="261" t="s">
        <v>89</v>
      </c>
      <c r="G229" s="259"/>
      <c r="H229" s="262">
        <v>1</v>
      </c>
      <c r="I229" s="263"/>
      <c r="J229" s="259"/>
      <c r="K229" s="259"/>
      <c r="L229" s="264"/>
      <c r="M229" s="265"/>
      <c r="N229" s="266"/>
      <c r="O229" s="266"/>
      <c r="P229" s="266"/>
      <c r="Q229" s="266"/>
      <c r="R229" s="266"/>
      <c r="S229" s="266"/>
      <c r="T229" s="26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8" t="s">
        <v>181</v>
      </c>
      <c r="AU229" s="268" t="s">
        <v>91</v>
      </c>
      <c r="AV229" s="14" t="s">
        <v>91</v>
      </c>
      <c r="AW229" s="14" t="s">
        <v>38</v>
      </c>
      <c r="AX229" s="14" t="s">
        <v>82</v>
      </c>
      <c r="AY229" s="268" t="s">
        <v>162</v>
      </c>
    </row>
    <row r="230" s="15" customFormat="1">
      <c r="A230" s="15"/>
      <c r="B230" s="269"/>
      <c r="C230" s="270"/>
      <c r="D230" s="240" t="s">
        <v>181</v>
      </c>
      <c r="E230" s="271" t="s">
        <v>1</v>
      </c>
      <c r="F230" s="272" t="s">
        <v>186</v>
      </c>
      <c r="G230" s="270"/>
      <c r="H230" s="273">
        <v>7</v>
      </c>
      <c r="I230" s="274"/>
      <c r="J230" s="270"/>
      <c r="K230" s="270"/>
      <c r="L230" s="275"/>
      <c r="M230" s="276"/>
      <c r="N230" s="277"/>
      <c r="O230" s="277"/>
      <c r="P230" s="277"/>
      <c r="Q230" s="277"/>
      <c r="R230" s="277"/>
      <c r="S230" s="277"/>
      <c r="T230" s="278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9" t="s">
        <v>181</v>
      </c>
      <c r="AU230" s="279" t="s">
        <v>91</v>
      </c>
      <c r="AV230" s="15" t="s">
        <v>168</v>
      </c>
      <c r="AW230" s="15" t="s">
        <v>38</v>
      </c>
      <c r="AX230" s="15" t="s">
        <v>89</v>
      </c>
      <c r="AY230" s="279" t="s">
        <v>162</v>
      </c>
    </row>
    <row r="231" s="2" customFormat="1" ht="16.5" customHeight="1">
      <c r="A231" s="39"/>
      <c r="B231" s="40"/>
      <c r="C231" s="227" t="s">
        <v>335</v>
      </c>
      <c r="D231" s="227" t="s">
        <v>164</v>
      </c>
      <c r="E231" s="228" t="s">
        <v>2158</v>
      </c>
      <c r="F231" s="229" t="s">
        <v>2159</v>
      </c>
      <c r="G231" s="230" t="s">
        <v>213</v>
      </c>
      <c r="H231" s="231">
        <v>1</v>
      </c>
      <c r="I231" s="232"/>
      <c r="J231" s="233">
        <f>ROUND(I231*H231,2)</f>
        <v>0</v>
      </c>
      <c r="K231" s="229" t="s">
        <v>174</v>
      </c>
      <c r="L231" s="45"/>
      <c r="M231" s="234" t="s">
        <v>1</v>
      </c>
      <c r="N231" s="235" t="s">
        <v>47</v>
      </c>
      <c r="O231" s="92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8" t="s">
        <v>168</v>
      </c>
      <c r="AT231" s="238" t="s">
        <v>164</v>
      </c>
      <c r="AU231" s="238" t="s">
        <v>91</v>
      </c>
      <c r="AY231" s="18" t="s">
        <v>162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8" t="s">
        <v>89</v>
      </c>
      <c r="BK231" s="239">
        <f>ROUND(I231*H231,2)</f>
        <v>0</v>
      </c>
      <c r="BL231" s="18" t="s">
        <v>168</v>
      </c>
      <c r="BM231" s="238" t="s">
        <v>2160</v>
      </c>
    </row>
    <row r="232" s="2" customFormat="1">
      <c r="A232" s="39"/>
      <c r="B232" s="40"/>
      <c r="C232" s="41"/>
      <c r="D232" s="240" t="s">
        <v>170</v>
      </c>
      <c r="E232" s="41"/>
      <c r="F232" s="241" t="s">
        <v>2161</v>
      </c>
      <c r="G232" s="41"/>
      <c r="H232" s="41"/>
      <c r="I232" s="242"/>
      <c r="J232" s="41"/>
      <c r="K232" s="41"/>
      <c r="L232" s="45"/>
      <c r="M232" s="243"/>
      <c r="N232" s="244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170</v>
      </c>
      <c r="AU232" s="18" t="s">
        <v>91</v>
      </c>
    </row>
    <row r="233" s="2" customFormat="1">
      <c r="A233" s="39"/>
      <c r="B233" s="40"/>
      <c r="C233" s="41"/>
      <c r="D233" s="245" t="s">
        <v>177</v>
      </c>
      <c r="E233" s="41"/>
      <c r="F233" s="246" t="s">
        <v>2162</v>
      </c>
      <c r="G233" s="41"/>
      <c r="H233" s="41"/>
      <c r="I233" s="242"/>
      <c r="J233" s="41"/>
      <c r="K233" s="41"/>
      <c r="L233" s="45"/>
      <c r="M233" s="243"/>
      <c r="N233" s="24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177</v>
      </c>
      <c r="AU233" s="18" t="s">
        <v>91</v>
      </c>
    </row>
    <row r="234" s="2" customFormat="1" ht="16.5" customHeight="1">
      <c r="A234" s="39"/>
      <c r="B234" s="40"/>
      <c r="C234" s="280" t="s">
        <v>341</v>
      </c>
      <c r="D234" s="280" t="s">
        <v>210</v>
      </c>
      <c r="E234" s="281" t="s">
        <v>2163</v>
      </c>
      <c r="F234" s="282" t="s">
        <v>2164</v>
      </c>
      <c r="G234" s="283" t="s">
        <v>213</v>
      </c>
      <c r="H234" s="284">
        <v>1</v>
      </c>
      <c r="I234" s="285"/>
      <c r="J234" s="286">
        <f>ROUND(I234*H234,2)</f>
        <v>0</v>
      </c>
      <c r="K234" s="282" t="s">
        <v>174</v>
      </c>
      <c r="L234" s="287"/>
      <c r="M234" s="288" t="s">
        <v>1</v>
      </c>
      <c r="N234" s="289" t="s">
        <v>47</v>
      </c>
      <c r="O234" s="92"/>
      <c r="P234" s="236">
        <f>O234*H234</f>
        <v>0</v>
      </c>
      <c r="Q234" s="236">
        <v>2.0000000000000002E-05</v>
      </c>
      <c r="R234" s="236">
        <f>Q234*H234</f>
        <v>2.0000000000000002E-05</v>
      </c>
      <c r="S234" s="236">
        <v>0</v>
      </c>
      <c r="T234" s="23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8" t="s">
        <v>214</v>
      </c>
      <c r="AT234" s="238" t="s">
        <v>210</v>
      </c>
      <c r="AU234" s="238" t="s">
        <v>91</v>
      </c>
      <c r="AY234" s="18" t="s">
        <v>162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8" t="s">
        <v>89</v>
      </c>
      <c r="BK234" s="239">
        <f>ROUND(I234*H234,2)</f>
        <v>0</v>
      </c>
      <c r="BL234" s="18" t="s">
        <v>168</v>
      </c>
      <c r="BM234" s="238" t="s">
        <v>2165</v>
      </c>
    </row>
    <row r="235" s="2" customFormat="1">
      <c r="A235" s="39"/>
      <c r="B235" s="40"/>
      <c r="C235" s="41"/>
      <c r="D235" s="240" t="s">
        <v>170</v>
      </c>
      <c r="E235" s="41"/>
      <c r="F235" s="241" t="s">
        <v>2164</v>
      </c>
      <c r="G235" s="41"/>
      <c r="H235" s="41"/>
      <c r="I235" s="242"/>
      <c r="J235" s="41"/>
      <c r="K235" s="41"/>
      <c r="L235" s="45"/>
      <c r="M235" s="243"/>
      <c r="N235" s="24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170</v>
      </c>
      <c r="AU235" s="18" t="s">
        <v>91</v>
      </c>
    </row>
    <row r="236" s="2" customFormat="1" ht="16.5" customHeight="1">
      <c r="A236" s="39"/>
      <c r="B236" s="40"/>
      <c r="C236" s="227" t="s">
        <v>347</v>
      </c>
      <c r="D236" s="227" t="s">
        <v>164</v>
      </c>
      <c r="E236" s="228" t="s">
        <v>2166</v>
      </c>
      <c r="F236" s="229" t="s">
        <v>2167</v>
      </c>
      <c r="G236" s="230" t="s">
        <v>213</v>
      </c>
      <c r="H236" s="231">
        <v>1</v>
      </c>
      <c r="I236" s="232"/>
      <c r="J236" s="233">
        <f>ROUND(I236*H236,2)</f>
        <v>0</v>
      </c>
      <c r="K236" s="229" t="s">
        <v>174</v>
      </c>
      <c r="L236" s="45"/>
      <c r="M236" s="234" t="s">
        <v>1</v>
      </c>
      <c r="N236" s="235" t="s">
        <v>47</v>
      </c>
      <c r="O236" s="92"/>
      <c r="P236" s="236">
        <f>O236*H236</f>
        <v>0</v>
      </c>
      <c r="Q236" s="236">
        <v>0.00038000000000000002</v>
      </c>
      <c r="R236" s="236">
        <f>Q236*H236</f>
        <v>0.00038000000000000002</v>
      </c>
      <c r="S236" s="236">
        <v>0</v>
      </c>
      <c r="T236" s="23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8" t="s">
        <v>168</v>
      </c>
      <c r="AT236" s="238" t="s">
        <v>164</v>
      </c>
      <c r="AU236" s="238" t="s">
        <v>91</v>
      </c>
      <c r="AY236" s="18" t="s">
        <v>162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8" t="s">
        <v>89</v>
      </c>
      <c r="BK236" s="239">
        <f>ROUND(I236*H236,2)</f>
        <v>0</v>
      </c>
      <c r="BL236" s="18" t="s">
        <v>168</v>
      </c>
      <c r="BM236" s="238" t="s">
        <v>2168</v>
      </c>
    </row>
    <row r="237" s="2" customFormat="1">
      <c r="A237" s="39"/>
      <c r="B237" s="40"/>
      <c r="C237" s="41"/>
      <c r="D237" s="240" t="s">
        <v>170</v>
      </c>
      <c r="E237" s="41"/>
      <c r="F237" s="241" t="s">
        <v>2169</v>
      </c>
      <c r="G237" s="41"/>
      <c r="H237" s="41"/>
      <c r="I237" s="242"/>
      <c r="J237" s="41"/>
      <c r="K237" s="41"/>
      <c r="L237" s="45"/>
      <c r="M237" s="243"/>
      <c r="N237" s="244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170</v>
      </c>
      <c r="AU237" s="18" t="s">
        <v>91</v>
      </c>
    </row>
    <row r="238" s="2" customFormat="1">
      <c r="A238" s="39"/>
      <c r="B238" s="40"/>
      <c r="C238" s="41"/>
      <c r="D238" s="245" t="s">
        <v>177</v>
      </c>
      <c r="E238" s="41"/>
      <c r="F238" s="246" t="s">
        <v>2170</v>
      </c>
      <c r="G238" s="41"/>
      <c r="H238" s="41"/>
      <c r="I238" s="242"/>
      <c r="J238" s="41"/>
      <c r="K238" s="41"/>
      <c r="L238" s="45"/>
      <c r="M238" s="243"/>
      <c r="N238" s="244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177</v>
      </c>
      <c r="AU238" s="18" t="s">
        <v>91</v>
      </c>
    </row>
    <row r="239" s="2" customFormat="1" ht="16.5" customHeight="1">
      <c r="A239" s="39"/>
      <c r="B239" s="40"/>
      <c r="C239" s="227" t="s">
        <v>354</v>
      </c>
      <c r="D239" s="227" t="s">
        <v>164</v>
      </c>
      <c r="E239" s="228" t="s">
        <v>2171</v>
      </c>
      <c r="F239" s="229" t="s">
        <v>2172</v>
      </c>
      <c r="G239" s="230" t="s">
        <v>213</v>
      </c>
      <c r="H239" s="231">
        <v>1</v>
      </c>
      <c r="I239" s="232"/>
      <c r="J239" s="233">
        <f>ROUND(I239*H239,2)</f>
        <v>0</v>
      </c>
      <c r="K239" s="229" t="s">
        <v>174</v>
      </c>
      <c r="L239" s="45"/>
      <c r="M239" s="234" t="s">
        <v>1</v>
      </c>
      <c r="N239" s="235" t="s">
        <v>47</v>
      </c>
      <c r="O239" s="92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8" t="s">
        <v>168</v>
      </c>
      <c r="AT239" s="238" t="s">
        <v>164</v>
      </c>
      <c r="AU239" s="238" t="s">
        <v>91</v>
      </c>
      <c r="AY239" s="18" t="s">
        <v>162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8" t="s">
        <v>89</v>
      </c>
      <c r="BK239" s="239">
        <f>ROUND(I239*H239,2)</f>
        <v>0</v>
      </c>
      <c r="BL239" s="18" t="s">
        <v>168</v>
      </c>
      <c r="BM239" s="238" t="s">
        <v>2173</v>
      </c>
    </row>
    <row r="240" s="2" customFormat="1">
      <c r="A240" s="39"/>
      <c r="B240" s="40"/>
      <c r="C240" s="41"/>
      <c r="D240" s="240" t="s">
        <v>170</v>
      </c>
      <c r="E240" s="41"/>
      <c r="F240" s="241" t="s">
        <v>2174</v>
      </c>
      <c r="G240" s="41"/>
      <c r="H240" s="41"/>
      <c r="I240" s="242"/>
      <c r="J240" s="41"/>
      <c r="K240" s="41"/>
      <c r="L240" s="45"/>
      <c r="M240" s="243"/>
      <c r="N240" s="24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170</v>
      </c>
      <c r="AU240" s="18" t="s">
        <v>91</v>
      </c>
    </row>
    <row r="241" s="2" customFormat="1">
      <c r="A241" s="39"/>
      <c r="B241" s="40"/>
      <c r="C241" s="41"/>
      <c r="D241" s="245" t="s">
        <v>177</v>
      </c>
      <c r="E241" s="41"/>
      <c r="F241" s="246" t="s">
        <v>2175</v>
      </c>
      <c r="G241" s="41"/>
      <c r="H241" s="41"/>
      <c r="I241" s="242"/>
      <c r="J241" s="41"/>
      <c r="K241" s="41"/>
      <c r="L241" s="45"/>
      <c r="M241" s="243"/>
      <c r="N241" s="244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177</v>
      </c>
      <c r="AU241" s="18" t="s">
        <v>91</v>
      </c>
    </row>
    <row r="242" s="2" customFormat="1" ht="16.5" customHeight="1">
      <c r="A242" s="39"/>
      <c r="B242" s="40"/>
      <c r="C242" s="280" t="s">
        <v>360</v>
      </c>
      <c r="D242" s="280" t="s">
        <v>210</v>
      </c>
      <c r="E242" s="281" t="s">
        <v>2176</v>
      </c>
      <c r="F242" s="282" t="s">
        <v>2177</v>
      </c>
      <c r="G242" s="283" t="s">
        <v>213</v>
      </c>
      <c r="H242" s="284">
        <v>1</v>
      </c>
      <c r="I242" s="285"/>
      <c r="J242" s="286">
        <f>ROUND(I242*H242,2)</f>
        <v>0</v>
      </c>
      <c r="K242" s="282" t="s">
        <v>174</v>
      </c>
      <c r="L242" s="287"/>
      <c r="M242" s="288" t="s">
        <v>1</v>
      </c>
      <c r="N242" s="289" t="s">
        <v>47</v>
      </c>
      <c r="O242" s="92"/>
      <c r="P242" s="236">
        <f>O242*H242</f>
        <v>0</v>
      </c>
      <c r="Q242" s="236">
        <v>0.0050000000000000001</v>
      </c>
      <c r="R242" s="236">
        <f>Q242*H242</f>
        <v>0.0050000000000000001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214</v>
      </c>
      <c r="AT242" s="238" t="s">
        <v>210</v>
      </c>
      <c r="AU242" s="238" t="s">
        <v>91</v>
      </c>
      <c r="AY242" s="18" t="s">
        <v>162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89</v>
      </c>
      <c r="BK242" s="239">
        <f>ROUND(I242*H242,2)</f>
        <v>0</v>
      </c>
      <c r="BL242" s="18" t="s">
        <v>168</v>
      </c>
      <c r="BM242" s="238" t="s">
        <v>2178</v>
      </c>
    </row>
    <row r="243" s="2" customFormat="1">
      <c r="A243" s="39"/>
      <c r="B243" s="40"/>
      <c r="C243" s="41"/>
      <c r="D243" s="240" t="s">
        <v>170</v>
      </c>
      <c r="E243" s="41"/>
      <c r="F243" s="241" t="s">
        <v>2177</v>
      </c>
      <c r="G243" s="41"/>
      <c r="H243" s="41"/>
      <c r="I243" s="242"/>
      <c r="J243" s="41"/>
      <c r="K243" s="41"/>
      <c r="L243" s="45"/>
      <c r="M243" s="243"/>
      <c r="N243" s="244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170</v>
      </c>
      <c r="AU243" s="18" t="s">
        <v>91</v>
      </c>
    </row>
    <row r="244" s="2" customFormat="1" ht="21.75" customHeight="1">
      <c r="A244" s="39"/>
      <c r="B244" s="40"/>
      <c r="C244" s="227" t="s">
        <v>381</v>
      </c>
      <c r="D244" s="227" t="s">
        <v>164</v>
      </c>
      <c r="E244" s="228" t="s">
        <v>2179</v>
      </c>
      <c r="F244" s="229" t="s">
        <v>2180</v>
      </c>
      <c r="G244" s="230" t="s">
        <v>213</v>
      </c>
      <c r="H244" s="231">
        <v>3</v>
      </c>
      <c r="I244" s="232"/>
      <c r="J244" s="233">
        <f>ROUND(I244*H244,2)</f>
        <v>0</v>
      </c>
      <c r="K244" s="229" t="s">
        <v>174</v>
      </c>
      <c r="L244" s="45"/>
      <c r="M244" s="234" t="s">
        <v>1</v>
      </c>
      <c r="N244" s="235" t="s">
        <v>47</v>
      </c>
      <c r="O244" s="92"/>
      <c r="P244" s="236">
        <f>O244*H244</f>
        <v>0</v>
      </c>
      <c r="Q244" s="236">
        <v>1.8125199999999999</v>
      </c>
      <c r="R244" s="236">
        <f>Q244*H244</f>
        <v>5.4375599999999995</v>
      </c>
      <c r="S244" s="236">
        <v>0</v>
      </c>
      <c r="T244" s="23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8" t="s">
        <v>168</v>
      </c>
      <c r="AT244" s="238" t="s">
        <v>164</v>
      </c>
      <c r="AU244" s="238" t="s">
        <v>91</v>
      </c>
      <c r="AY244" s="18" t="s">
        <v>162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8" t="s">
        <v>89</v>
      </c>
      <c r="BK244" s="239">
        <f>ROUND(I244*H244,2)</f>
        <v>0</v>
      </c>
      <c r="BL244" s="18" t="s">
        <v>168</v>
      </c>
      <c r="BM244" s="238" t="s">
        <v>2181</v>
      </c>
    </row>
    <row r="245" s="2" customFormat="1">
      <c r="A245" s="39"/>
      <c r="B245" s="40"/>
      <c r="C245" s="41"/>
      <c r="D245" s="240" t="s">
        <v>170</v>
      </c>
      <c r="E245" s="41"/>
      <c r="F245" s="241" t="s">
        <v>2182</v>
      </c>
      <c r="G245" s="41"/>
      <c r="H245" s="41"/>
      <c r="I245" s="242"/>
      <c r="J245" s="41"/>
      <c r="K245" s="41"/>
      <c r="L245" s="45"/>
      <c r="M245" s="243"/>
      <c r="N245" s="24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170</v>
      </c>
      <c r="AU245" s="18" t="s">
        <v>91</v>
      </c>
    </row>
    <row r="246" s="2" customFormat="1">
      <c r="A246" s="39"/>
      <c r="B246" s="40"/>
      <c r="C246" s="41"/>
      <c r="D246" s="245" t="s">
        <v>177</v>
      </c>
      <c r="E246" s="41"/>
      <c r="F246" s="246" t="s">
        <v>2183</v>
      </c>
      <c r="G246" s="41"/>
      <c r="H246" s="41"/>
      <c r="I246" s="242"/>
      <c r="J246" s="41"/>
      <c r="K246" s="41"/>
      <c r="L246" s="45"/>
      <c r="M246" s="243"/>
      <c r="N246" s="244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177</v>
      </c>
      <c r="AU246" s="18" t="s">
        <v>91</v>
      </c>
    </row>
    <row r="247" s="2" customFormat="1" ht="16.5" customHeight="1">
      <c r="A247" s="39"/>
      <c r="B247" s="40"/>
      <c r="C247" s="280" t="s">
        <v>390</v>
      </c>
      <c r="D247" s="280" t="s">
        <v>210</v>
      </c>
      <c r="E247" s="281" t="s">
        <v>2184</v>
      </c>
      <c r="F247" s="282" t="s">
        <v>2185</v>
      </c>
      <c r="G247" s="283" t="s">
        <v>213</v>
      </c>
      <c r="H247" s="284">
        <v>3</v>
      </c>
      <c r="I247" s="285"/>
      <c r="J247" s="286">
        <f>ROUND(I247*H247,2)</f>
        <v>0</v>
      </c>
      <c r="K247" s="282" t="s">
        <v>174</v>
      </c>
      <c r="L247" s="287"/>
      <c r="M247" s="288" t="s">
        <v>1</v>
      </c>
      <c r="N247" s="289" t="s">
        <v>47</v>
      </c>
      <c r="O247" s="92"/>
      <c r="P247" s="236">
        <f>O247*H247</f>
        <v>0</v>
      </c>
      <c r="Q247" s="236">
        <v>0.076999999999999999</v>
      </c>
      <c r="R247" s="236">
        <f>Q247*H247</f>
        <v>0.23099999999999998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214</v>
      </c>
      <c r="AT247" s="238" t="s">
        <v>210</v>
      </c>
      <c r="AU247" s="238" t="s">
        <v>91</v>
      </c>
      <c r="AY247" s="18" t="s">
        <v>162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89</v>
      </c>
      <c r="BK247" s="239">
        <f>ROUND(I247*H247,2)</f>
        <v>0</v>
      </c>
      <c r="BL247" s="18" t="s">
        <v>168</v>
      </c>
      <c r="BM247" s="238" t="s">
        <v>2186</v>
      </c>
    </row>
    <row r="248" s="2" customFormat="1">
      <c r="A248" s="39"/>
      <c r="B248" s="40"/>
      <c r="C248" s="41"/>
      <c r="D248" s="240" t="s">
        <v>170</v>
      </c>
      <c r="E248" s="41"/>
      <c r="F248" s="241" t="s">
        <v>2185</v>
      </c>
      <c r="G248" s="41"/>
      <c r="H248" s="41"/>
      <c r="I248" s="242"/>
      <c r="J248" s="41"/>
      <c r="K248" s="41"/>
      <c r="L248" s="45"/>
      <c r="M248" s="243"/>
      <c r="N248" s="244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170</v>
      </c>
      <c r="AU248" s="18" t="s">
        <v>91</v>
      </c>
    </row>
    <row r="249" s="2" customFormat="1" ht="24.15" customHeight="1">
      <c r="A249" s="39"/>
      <c r="B249" s="40"/>
      <c r="C249" s="280" t="s">
        <v>398</v>
      </c>
      <c r="D249" s="280" t="s">
        <v>210</v>
      </c>
      <c r="E249" s="281" t="s">
        <v>2187</v>
      </c>
      <c r="F249" s="282" t="s">
        <v>2188</v>
      </c>
      <c r="G249" s="283" t="s">
        <v>213</v>
      </c>
      <c r="H249" s="284">
        <v>3</v>
      </c>
      <c r="I249" s="285"/>
      <c r="J249" s="286">
        <f>ROUND(I249*H249,2)</f>
        <v>0</v>
      </c>
      <c r="K249" s="282" t="s">
        <v>174</v>
      </c>
      <c r="L249" s="287"/>
      <c r="M249" s="288" t="s">
        <v>1</v>
      </c>
      <c r="N249" s="289" t="s">
        <v>47</v>
      </c>
      <c r="O249" s="92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214</v>
      </c>
      <c r="AT249" s="238" t="s">
        <v>210</v>
      </c>
      <c r="AU249" s="238" t="s">
        <v>91</v>
      </c>
      <c r="AY249" s="18" t="s">
        <v>162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89</v>
      </c>
      <c r="BK249" s="239">
        <f>ROUND(I249*H249,2)</f>
        <v>0</v>
      </c>
      <c r="BL249" s="18" t="s">
        <v>168</v>
      </c>
      <c r="BM249" s="238" t="s">
        <v>2189</v>
      </c>
    </row>
    <row r="250" s="2" customFormat="1">
      <c r="A250" s="39"/>
      <c r="B250" s="40"/>
      <c r="C250" s="41"/>
      <c r="D250" s="240" t="s">
        <v>170</v>
      </c>
      <c r="E250" s="41"/>
      <c r="F250" s="241" t="s">
        <v>2188</v>
      </c>
      <c r="G250" s="41"/>
      <c r="H250" s="41"/>
      <c r="I250" s="242"/>
      <c r="J250" s="41"/>
      <c r="K250" s="41"/>
      <c r="L250" s="45"/>
      <c r="M250" s="243"/>
      <c r="N250" s="244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170</v>
      </c>
      <c r="AU250" s="18" t="s">
        <v>91</v>
      </c>
    </row>
    <row r="251" s="2" customFormat="1" ht="16.5" customHeight="1">
      <c r="A251" s="39"/>
      <c r="B251" s="40"/>
      <c r="C251" s="227" t="s">
        <v>418</v>
      </c>
      <c r="D251" s="227" t="s">
        <v>164</v>
      </c>
      <c r="E251" s="228" t="s">
        <v>2190</v>
      </c>
      <c r="F251" s="229" t="s">
        <v>2191</v>
      </c>
      <c r="G251" s="230" t="s">
        <v>173</v>
      </c>
      <c r="H251" s="231">
        <v>1.9099999999999999</v>
      </c>
      <c r="I251" s="232"/>
      <c r="J251" s="233">
        <f>ROUND(I251*H251,2)</f>
        <v>0</v>
      </c>
      <c r="K251" s="229" t="s">
        <v>174</v>
      </c>
      <c r="L251" s="45"/>
      <c r="M251" s="234" t="s">
        <v>1</v>
      </c>
      <c r="N251" s="235" t="s">
        <v>47</v>
      </c>
      <c r="O251" s="92"/>
      <c r="P251" s="236">
        <f>O251*H251</f>
        <v>0</v>
      </c>
      <c r="Q251" s="236">
        <v>2.5018699999999998</v>
      </c>
      <c r="R251" s="236">
        <f>Q251*H251</f>
        <v>4.7785716999999996</v>
      </c>
      <c r="S251" s="236">
        <v>0</v>
      </c>
      <c r="T251" s="23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8" t="s">
        <v>168</v>
      </c>
      <c r="AT251" s="238" t="s">
        <v>164</v>
      </c>
      <c r="AU251" s="238" t="s">
        <v>91</v>
      </c>
      <c r="AY251" s="18" t="s">
        <v>162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8" t="s">
        <v>89</v>
      </c>
      <c r="BK251" s="239">
        <f>ROUND(I251*H251,2)</f>
        <v>0</v>
      </c>
      <c r="BL251" s="18" t="s">
        <v>168</v>
      </c>
      <c r="BM251" s="238" t="s">
        <v>2192</v>
      </c>
    </row>
    <row r="252" s="2" customFormat="1">
      <c r="A252" s="39"/>
      <c r="B252" s="40"/>
      <c r="C252" s="41"/>
      <c r="D252" s="240" t="s">
        <v>170</v>
      </c>
      <c r="E252" s="41"/>
      <c r="F252" s="241" t="s">
        <v>2193</v>
      </c>
      <c r="G252" s="41"/>
      <c r="H252" s="41"/>
      <c r="I252" s="242"/>
      <c r="J252" s="41"/>
      <c r="K252" s="41"/>
      <c r="L252" s="45"/>
      <c r="M252" s="243"/>
      <c r="N252" s="244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170</v>
      </c>
      <c r="AU252" s="18" t="s">
        <v>91</v>
      </c>
    </row>
    <row r="253" s="2" customFormat="1">
      <c r="A253" s="39"/>
      <c r="B253" s="40"/>
      <c r="C253" s="41"/>
      <c r="D253" s="245" t="s">
        <v>177</v>
      </c>
      <c r="E253" s="41"/>
      <c r="F253" s="246" t="s">
        <v>2194</v>
      </c>
      <c r="G253" s="41"/>
      <c r="H253" s="41"/>
      <c r="I253" s="242"/>
      <c r="J253" s="41"/>
      <c r="K253" s="41"/>
      <c r="L253" s="45"/>
      <c r="M253" s="243"/>
      <c r="N253" s="244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177</v>
      </c>
      <c r="AU253" s="18" t="s">
        <v>91</v>
      </c>
    </row>
    <row r="254" s="13" customFormat="1">
      <c r="A254" s="13"/>
      <c r="B254" s="248"/>
      <c r="C254" s="249"/>
      <c r="D254" s="240" t="s">
        <v>181</v>
      </c>
      <c r="E254" s="250" t="s">
        <v>1</v>
      </c>
      <c r="F254" s="251" t="s">
        <v>2195</v>
      </c>
      <c r="G254" s="249"/>
      <c r="H254" s="250" t="s">
        <v>1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7" t="s">
        <v>181</v>
      </c>
      <c r="AU254" s="257" t="s">
        <v>91</v>
      </c>
      <c r="AV254" s="13" t="s">
        <v>89</v>
      </c>
      <c r="AW254" s="13" t="s">
        <v>38</v>
      </c>
      <c r="AX254" s="13" t="s">
        <v>82</v>
      </c>
      <c r="AY254" s="257" t="s">
        <v>162</v>
      </c>
    </row>
    <row r="255" s="14" customFormat="1">
      <c r="A255" s="14"/>
      <c r="B255" s="258"/>
      <c r="C255" s="259"/>
      <c r="D255" s="240" t="s">
        <v>181</v>
      </c>
      <c r="E255" s="260" t="s">
        <v>1</v>
      </c>
      <c r="F255" s="261" t="s">
        <v>2196</v>
      </c>
      <c r="G255" s="259"/>
      <c r="H255" s="262">
        <v>0.254</v>
      </c>
      <c r="I255" s="263"/>
      <c r="J255" s="259"/>
      <c r="K255" s="259"/>
      <c r="L255" s="264"/>
      <c r="M255" s="265"/>
      <c r="N255" s="266"/>
      <c r="O255" s="266"/>
      <c r="P255" s="266"/>
      <c r="Q255" s="266"/>
      <c r="R255" s="266"/>
      <c r="S255" s="266"/>
      <c r="T255" s="267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8" t="s">
        <v>181</v>
      </c>
      <c r="AU255" s="268" t="s">
        <v>91</v>
      </c>
      <c r="AV255" s="14" t="s">
        <v>91</v>
      </c>
      <c r="AW255" s="14" t="s">
        <v>38</v>
      </c>
      <c r="AX255" s="14" t="s">
        <v>82</v>
      </c>
      <c r="AY255" s="268" t="s">
        <v>162</v>
      </c>
    </row>
    <row r="256" s="14" customFormat="1">
      <c r="A256" s="14"/>
      <c r="B256" s="258"/>
      <c r="C256" s="259"/>
      <c r="D256" s="240" t="s">
        <v>181</v>
      </c>
      <c r="E256" s="260" t="s">
        <v>1</v>
      </c>
      <c r="F256" s="261" t="s">
        <v>2197</v>
      </c>
      <c r="G256" s="259"/>
      <c r="H256" s="262">
        <v>1.6559999999999999</v>
      </c>
      <c r="I256" s="263"/>
      <c r="J256" s="259"/>
      <c r="K256" s="259"/>
      <c r="L256" s="264"/>
      <c r="M256" s="265"/>
      <c r="N256" s="266"/>
      <c r="O256" s="266"/>
      <c r="P256" s="266"/>
      <c r="Q256" s="266"/>
      <c r="R256" s="266"/>
      <c r="S256" s="266"/>
      <c r="T256" s="267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8" t="s">
        <v>181</v>
      </c>
      <c r="AU256" s="268" t="s">
        <v>91</v>
      </c>
      <c r="AV256" s="14" t="s">
        <v>91</v>
      </c>
      <c r="AW256" s="14" t="s">
        <v>38</v>
      </c>
      <c r="AX256" s="14" t="s">
        <v>82</v>
      </c>
      <c r="AY256" s="268" t="s">
        <v>162</v>
      </c>
    </row>
    <row r="257" s="15" customFormat="1">
      <c r="A257" s="15"/>
      <c r="B257" s="269"/>
      <c r="C257" s="270"/>
      <c r="D257" s="240" t="s">
        <v>181</v>
      </c>
      <c r="E257" s="271" t="s">
        <v>1</v>
      </c>
      <c r="F257" s="272" t="s">
        <v>186</v>
      </c>
      <c r="G257" s="270"/>
      <c r="H257" s="273">
        <v>1.9099999999999999</v>
      </c>
      <c r="I257" s="274"/>
      <c r="J257" s="270"/>
      <c r="K257" s="270"/>
      <c r="L257" s="275"/>
      <c r="M257" s="276"/>
      <c r="N257" s="277"/>
      <c r="O257" s="277"/>
      <c r="P257" s="277"/>
      <c r="Q257" s="277"/>
      <c r="R257" s="277"/>
      <c r="S257" s="277"/>
      <c r="T257" s="278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9" t="s">
        <v>181</v>
      </c>
      <c r="AU257" s="279" t="s">
        <v>91</v>
      </c>
      <c r="AV257" s="15" t="s">
        <v>168</v>
      </c>
      <c r="AW257" s="15" t="s">
        <v>38</v>
      </c>
      <c r="AX257" s="15" t="s">
        <v>89</v>
      </c>
      <c r="AY257" s="279" t="s">
        <v>162</v>
      </c>
    </row>
    <row r="258" s="2" customFormat="1" ht="16.5" customHeight="1">
      <c r="A258" s="39"/>
      <c r="B258" s="40"/>
      <c r="C258" s="227" t="s">
        <v>435</v>
      </c>
      <c r="D258" s="227" t="s">
        <v>164</v>
      </c>
      <c r="E258" s="228" t="s">
        <v>2198</v>
      </c>
      <c r="F258" s="229" t="s">
        <v>2199</v>
      </c>
      <c r="G258" s="230" t="s">
        <v>263</v>
      </c>
      <c r="H258" s="231">
        <v>17.664000000000001</v>
      </c>
      <c r="I258" s="232"/>
      <c r="J258" s="233">
        <f>ROUND(I258*H258,2)</f>
        <v>0</v>
      </c>
      <c r="K258" s="229" t="s">
        <v>732</v>
      </c>
      <c r="L258" s="45"/>
      <c r="M258" s="234" t="s">
        <v>1</v>
      </c>
      <c r="N258" s="235" t="s">
        <v>47</v>
      </c>
      <c r="O258" s="92"/>
      <c r="P258" s="236">
        <f>O258*H258</f>
        <v>0</v>
      </c>
      <c r="Q258" s="236">
        <v>0.0040200000000000001</v>
      </c>
      <c r="R258" s="236">
        <f>Q258*H258</f>
        <v>0.071009280000000008</v>
      </c>
      <c r="S258" s="236">
        <v>0</v>
      </c>
      <c r="T258" s="237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8" t="s">
        <v>168</v>
      </c>
      <c r="AT258" s="238" t="s">
        <v>164</v>
      </c>
      <c r="AU258" s="238" t="s">
        <v>91</v>
      </c>
      <c r="AY258" s="18" t="s">
        <v>162</v>
      </c>
      <c r="BE258" s="239">
        <f>IF(N258="základní",J258,0)</f>
        <v>0</v>
      </c>
      <c r="BF258" s="239">
        <f>IF(N258="snížená",J258,0)</f>
        <v>0</v>
      </c>
      <c r="BG258" s="239">
        <f>IF(N258="zákl. přenesená",J258,0)</f>
        <v>0</v>
      </c>
      <c r="BH258" s="239">
        <f>IF(N258="sníž. přenesená",J258,0)</f>
        <v>0</v>
      </c>
      <c r="BI258" s="239">
        <f>IF(N258="nulová",J258,0)</f>
        <v>0</v>
      </c>
      <c r="BJ258" s="18" t="s">
        <v>89</v>
      </c>
      <c r="BK258" s="239">
        <f>ROUND(I258*H258,2)</f>
        <v>0</v>
      </c>
      <c r="BL258" s="18" t="s">
        <v>168</v>
      </c>
      <c r="BM258" s="238" t="s">
        <v>2200</v>
      </c>
    </row>
    <row r="259" s="2" customFormat="1">
      <c r="A259" s="39"/>
      <c r="B259" s="40"/>
      <c r="C259" s="41"/>
      <c r="D259" s="240" t="s">
        <v>170</v>
      </c>
      <c r="E259" s="41"/>
      <c r="F259" s="241" t="s">
        <v>2201</v>
      </c>
      <c r="G259" s="41"/>
      <c r="H259" s="41"/>
      <c r="I259" s="242"/>
      <c r="J259" s="41"/>
      <c r="K259" s="41"/>
      <c r="L259" s="45"/>
      <c r="M259" s="243"/>
      <c r="N259" s="244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170</v>
      </c>
      <c r="AU259" s="18" t="s">
        <v>91</v>
      </c>
    </row>
    <row r="260" s="2" customFormat="1">
      <c r="A260" s="39"/>
      <c r="B260" s="40"/>
      <c r="C260" s="41"/>
      <c r="D260" s="245" t="s">
        <v>177</v>
      </c>
      <c r="E260" s="41"/>
      <c r="F260" s="246" t="s">
        <v>2202</v>
      </c>
      <c r="G260" s="41"/>
      <c r="H260" s="41"/>
      <c r="I260" s="242"/>
      <c r="J260" s="41"/>
      <c r="K260" s="41"/>
      <c r="L260" s="45"/>
      <c r="M260" s="243"/>
      <c r="N260" s="244"/>
      <c r="O260" s="92"/>
      <c r="P260" s="92"/>
      <c r="Q260" s="92"/>
      <c r="R260" s="92"/>
      <c r="S260" s="92"/>
      <c r="T260" s="93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177</v>
      </c>
      <c r="AU260" s="18" t="s">
        <v>91</v>
      </c>
    </row>
    <row r="261" s="13" customFormat="1">
      <c r="A261" s="13"/>
      <c r="B261" s="248"/>
      <c r="C261" s="249"/>
      <c r="D261" s="240" t="s">
        <v>181</v>
      </c>
      <c r="E261" s="250" t="s">
        <v>1</v>
      </c>
      <c r="F261" s="251" t="s">
        <v>2195</v>
      </c>
      <c r="G261" s="249"/>
      <c r="H261" s="250" t="s">
        <v>1</v>
      </c>
      <c r="I261" s="252"/>
      <c r="J261" s="249"/>
      <c r="K261" s="249"/>
      <c r="L261" s="253"/>
      <c r="M261" s="254"/>
      <c r="N261" s="255"/>
      <c r="O261" s="255"/>
      <c r="P261" s="255"/>
      <c r="Q261" s="255"/>
      <c r="R261" s="255"/>
      <c r="S261" s="255"/>
      <c r="T261" s="25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7" t="s">
        <v>181</v>
      </c>
      <c r="AU261" s="257" t="s">
        <v>91</v>
      </c>
      <c r="AV261" s="13" t="s">
        <v>89</v>
      </c>
      <c r="AW261" s="13" t="s">
        <v>38</v>
      </c>
      <c r="AX261" s="13" t="s">
        <v>82</v>
      </c>
      <c r="AY261" s="257" t="s">
        <v>162</v>
      </c>
    </row>
    <row r="262" s="14" customFormat="1">
      <c r="A262" s="14"/>
      <c r="B262" s="258"/>
      <c r="C262" s="259"/>
      <c r="D262" s="240" t="s">
        <v>181</v>
      </c>
      <c r="E262" s="260" t="s">
        <v>1</v>
      </c>
      <c r="F262" s="261" t="s">
        <v>2203</v>
      </c>
      <c r="G262" s="259"/>
      <c r="H262" s="262">
        <v>1.1040000000000001</v>
      </c>
      <c r="I262" s="263"/>
      <c r="J262" s="259"/>
      <c r="K262" s="259"/>
      <c r="L262" s="264"/>
      <c r="M262" s="265"/>
      <c r="N262" s="266"/>
      <c r="O262" s="266"/>
      <c r="P262" s="266"/>
      <c r="Q262" s="266"/>
      <c r="R262" s="266"/>
      <c r="S262" s="266"/>
      <c r="T262" s="267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8" t="s">
        <v>181</v>
      </c>
      <c r="AU262" s="268" t="s">
        <v>91</v>
      </c>
      <c r="AV262" s="14" t="s">
        <v>91</v>
      </c>
      <c r="AW262" s="14" t="s">
        <v>38</v>
      </c>
      <c r="AX262" s="14" t="s">
        <v>82</v>
      </c>
      <c r="AY262" s="268" t="s">
        <v>162</v>
      </c>
    </row>
    <row r="263" s="14" customFormat="1">
      <c r="A263" s="14"/>
      <c r="B263" s="258"/>
      <c r="C263" s="259"/>
      <c r="D263" s="240" t="s">
        <v>181</v>
      </c>
      <c r="E263" s="260" t="s">
        <v>1</v>
      </c>
      <c r="F263" s="261" t="s">
        <v>2204</v>
      </c>
      <c r="G263" s="259"/>
      <c r="H263" s="262">
        <v>16.559999999999999</v>
      </c>
      <c r="I263" s="263"/>
      <c r="J263" s="259"/>
      <c r="K263" s="259"/>
      <c r="L263" s="264"/>
      <c r="M263" s="265"/>
      <c r="N263" s="266"/>
      <c r="O263" s="266"/>
      <c r="P263" s="266"/>
      <c r="Q263" s="266"/>
      <c r="R263" s="266"/>
      <c r="S263" s="266"/>
      <c r="T263" s="267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8" t="s">
        <v>181</v>
      </c>
      <c r="AU263" s="268" t="s">
        <v>91</v>
      </c>
      <c r="AV263" s="14" t="s">
        <v>91</v>
      </c>
      <c r="AW263" s="14" t="s">
        <v>38</v>
      </c>
      <c r="AX263" s="14" t="s">
        <v>82</v>
      </c>
      <c r="AY263" s="268" t="s">
        <v>162</v>
      </c>
    </row>
    <row r="264" s="15" customFormat="1">
      <c r="A264" s="15"/>
      <c r="B264" s="269"/>
      <c r="C264" s="270"/>
      <c r="D264" s="240" t="s">
        <v>181</v>
      </c>
      <c r="E264" s="271" t="s">
        <v>1</v>
      </c>
      <c r="F264" s="272" t="s">
        <v>186</v>
      </c>
      <c r="G264" s="270"/>
      <c r="H264" s="273">
        <v>17.664000000000001</v>
      </c>
      <c r="I264" s="274"/>
      <c r="J264" s="270"/>
      <c r="K264" s="270"/>
      <c r="L264" s="275"/>
      <c r="M264" s="276"/>
      <c r="N264" s="277"/>
      <c r="O264" s="277"/>
      <c r="P264" s="277"/>
      <c r="Q264" s="277"/>
      <c r="R264" s="277"/>
      <c r="S264" s="277"/>
      <c r="T264" s="27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9" t="s">
        <v>181</v>
      </c>
      <c r="AU264" s="279" t="s">
        <v>91</v>
      </c>
      <c r="AV264" s="15" t="s">
        <v>168</v>
      </c>
      <c r="AW264" s="15" t="s">
        <v>38</v>
      </c>
      <c r="AX264" s="15" t="s">
        <v>89</v>
      </c>
      <c r="AY264" s="279" t="s">
        <v>162</v>
      </c>
    </row>
    <row r="265" s="12" customFormat="1" ht="22.8" customHeight="1">
      <c r="A265" s="12"/>
      <c r="B265" s="211"/>
      <c r="C265" s="212"/>
      <c r="D265" s="213" t="s">
        <v>81</v>
      </c>
      <c r="E265" s="225" t="s">
        <v>237</v>
      </c>
      <c r="F265" s="225" t="s">
        <v>580</v>
      </c>
      <c r="G265" s="212"/>
      <c r="H265" s="212"/>
      <c r="I265" s="215"/>
      <c r="J265" s="226">
        <f>BK265</f>
        <v>0</v>
      </c>
      <c r="K265" s="212"/>
      <c r="L265" s="217"/>
      <c r="M265" s="218"/>
      <c r="N265" s="219"/>
      <c r="O265" s="219"/>
      <c r="P265" s="220">
        <f>SUM(P266:P269)</f>
        <v>0</v>
      </c>
      <c r="Q265" s="219"/>
      <c r="R265" s="220">
        <f>SUM(R266:R269)</f>
        <v>0</v>
      </c>
      <c r="S265" s="219"/>
      <c r="T265" s="221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2" t="s">
        <v>89</v>
      </c>
      <c r="AT265" s="223" t="s">
        <v>81</v>
      </c>
      <c r="AU265" s="223" t="s">
        <v>89</v>
      </c>
      <c r="AY265" s="222" t="s">
        <v>162</v>
      </c>
      <c r="BK265" s="224">
        <f>SUM(BK266:BK269)</f>
        <v>0</v>
      </c>
    </row>
    <row r="266" s="2" customFormat="1" ht="16.5" customHeight="1">
      <c r="A266" s="39"/>
      <c r="B266" s="40"/>
      <c r="C266" s="227" t="s">
        <v>443</v>
      </c>
      <c r="D266" s="227" t="s">
        <v>164</v>
      </c>
      <c r="E266" s="228" t="s">
        <v>2205</v>
      </c>
      <c r="F266" s="229" t="s">
        <v>2206</v>
      </c>
      <c r="G266" s="230" t="s">
        <v>247</v>
      </c>
      <c r="H266" s="231">
        <v>30</v>
      </c>
      <c r="I266" s="232"/>
      <c r="J266" s="233">
        <f>ROUND(I266*H266,2)</f>
        <v>0</v>
      </c>
      <c r="K266" s="229" t="s">
        <v>174</v>
      </c>
      <c r="L266" s="45"/>
      <c r="M266" s="234" t="s">
        <v>1</v>
      </c>
      <c r="N266" s="235" t="s">
        <v>47</v>
      </c>
      <c r="O266" s="92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8" t="s">
        <v>168</v>
      </c>
      <c r="AT266" s="238" t="s">
        <v>164</v>
      </c>
      <c r="AU266" s="238" t="s">
        <v>91</v>
      </c>
      <c r="AY266" s="18" t="s">
        <v>162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8" t="s">
        <v>89</v>
      </c>
      <c r="BK266" s="239">
        <f>ROUND(I266*H266,2)</f>
        <v>0</v>
      </c>
      <c r="BL266" s="18" t="s">
        <v>168</v>
      </c>
      <c r="BM266" s="238" t="s">
        <v>2207</v>
      </c>
    </row>
    <row r="267" s="2" customFormat="1">
      <c r="A267" s="39"/>
      <c r="B267" s="40"/>
      <c r="C267" s="41"/>
      <c r="D267" s="240" t="s">
        <v>170</v>
      </c>
      <c r="E267" s="41"/>
      <c r="F267" s="241" t="s">
        <v>2208</v>
      </c>
      <c r="G267" s="41"/>
      <c r="H267" s="41"/>
      <c r="I267" s="242"/>
      <c r="J267" s="41"/>
      <c r="K267" s="41"/>
      <c r="L267" s="45"/>
      <c r="M267" s="243"/>
      <c r="N267" s="24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170</v>
      </c>
      <c r="AU267" s="18" t="s">
        <v>91</v>
      </c>
    </row>
    <row r="268" s="2" customFormat="1">
      <c r="A268" s="39"/>
      <c r="B268" s="40"/>
      <c r="C268" s="41"/>
      <c r="D268" s="245" t="s">
        <v>177</v>
      </c>
      <c r="E268" s="41"/>
      <c r="F268" s="246" t="s">
        <v>2209</v>
      </c>
      <c r="G268" s="41"/>
      <c r="H268" s="41"/>
      <c r="I268" s="242"/>
      <c r="J268" s="41"/>
      <c r="K268" s="41"/>
      <c r="L268" s="45"/>
      <c r="M268" s="243"/>
      <c r="N268" s="244"/>
      <c r="O268" s="92"/>
      <c r="P268" s="92"/>
      <c r="Q268" s="92"/>
      <c r="R268" s="92"/>
      <c r="S268" s="92"/>
      <c r="T268" s="93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177</v>
      </c>
      <c r="AU268" s="18" t="s">
        <v>91</v>
      </c>
    </row>
    <row r="269" s="14" customFormat="1">
      <c r="A269" s="14"/>
      <c r="B269" s="258"/>
      <c r="C269" s="259"/>
      <c r="D269" s="240" t="s">
        <v>181</v>
      </c>
      <c r="E269" s="260" t="s">
        <v>1</v>
      </c>
      <c r="F269" s="261" t="s">
        <v>2210</v>
      </c>
      <c r="G269" s="259"/>
      <c r="H269" s="262">
        <v>30</v>
      </c>
      <c r="I269" s="263"/>
      <c r="J269" s="259"/>
      <c r="K269" s="259"/>
      <c r="L269" s="264"/>
      <c r="M269" s="265"/>
      <c r="N269" s="266"/>
      <c r="O269" s="266"/>
      <c r="P269" s="266"/>
      <c r="Q269" s="266"/>
      <c r="R269" s="266"/>
      <c r="S269" s="266"/>
      <c r="T269" s="267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8" t="s">
        <v>181</v>
      </c>
      <c r="AU269" s="268" t="s">
        <v>91</v>
      </c>
      <c r="AV269" s="14" t="s">
        <v>91</v>
      </c>
      <c r="AW269" s="14" t="s">
        <v>38</v>
      </c>
      <c r="AX269" s="14" t="s">
        <v>89</v>
      </c>
      <c r="AY269" s="268" t="s">
        <v>162</v>
      </c>
    </row>
    <row r="270" s="12" customFormat="1" ht="22.8" customHeight="1">
      <c r="A270" s="12"/>
      <c r="B270" s="211"/>
      <c r="C270" s="212"/>
      <c r="D270" s="213" t="s">
        <v>81</v>
      </c>
      <c r="E270" s="225" t="s">
        <v>604</v>
      </c>
      <c r="F270" s="225" t="s">
        <v>605</v>
      </c>
      <c r="G270" s="212"/>
      <c r="H270" s="212"/>
      <c r="I270" s="215"/>
      <c r="J270" s="226">
        <f>BK270</f>
        <v>0</v>
      </c>
      <c r="K270" s="212"/>
      <c r="L270" s="217"/>
      <c r="M270" s="218"/>
      <c r="N270" s="219"/>
      <c r="O270" s="219"/>
      <c r="P270" s="220">
        <f>SUM(P271:P283)</f>
        <v>0</v>
      </c>
      <c r="Q270" s="219"/>
      <c r="R270" s="220">
        <f>SUM(R271:R283)</f>
        <v>0</v>
      </c>
      <c r="S270" s="219"/>
      <c r="T270" s="221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2" t="s">
        <v>89</v>
      </c>
      <c r="AT270" s="223" t="s">
        <v>81</v>
      </c>
      <c r="AU270" s="223" t="s">
        <v>89</v>
      </c>
      <c r="AY270" s="222" t="s">
        <v>162</v>
      </c>
      <c r="BK270" s="224">
        <f>SUM(BK271:BK283)</f>
        <v>0</v>
      </c>
    </row>
    <row r="271" s="2" customFormat="1" ht="16.5" customHeight="1">
      <c r="A271" s="39"/>
      <c r="B271" s="40"/>
      <c r="C271" s="227" t="s">
        <v>450</v>
      </c>
      <c r="D271" s="227" t="s">
        <v>164</v>
      </c>
      <c r="E271" s="228" t="s">
        <v>607</v>
      </c>
      <c r="F271" s="229" t="s">
        <v>608</v>
      </c>
      <c r="G271" s="230" t="s">
        <v>240</v>
      </c>
      <c r="H271" s="231">
        <v>30.538</v>
      </c>
      <c r="I271" s="232"/>
      <c r="J271" s="233">
        <f>ROUND(I271*H271,2)</f>
        <v>0</v>
      </c>
      <c r="K271" s="229" t="s">
        <v>174</v>
      </c>
      <c r="L271" s="45"/>
      <c r="M271" s="234" t="s">
        <v>1</v>
      </c>
      <c r="N271" s="235" t="s">
        <v>47</v>
      </c>
      <c r="O271" s="92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8" t="s">
        <v>168</v>
      </c>
      <c r="AT271" s="238" t="s">
        <v>164</v>
      </c>
      <c r="AU271" s="238" t="s">
        <v>91</v>
      </c>
      <c r="AY271" s="18" t="s">
        <v>162</v>
      </c>
      <c r="BE271" s="239">
        <f>IF(N271="základní",J271,0)</f>
        <v>0</v>
      </c>
      <c r="BF271" s="239">
        <f>IF(N271="snížená",J271,0)</f>
        <v>0</v>
      </c>
      <c r="BG271" s="239">
        <f>IF(N271="zákl. přenesená",J271,0)</f>
        <v>0</v>
      </c>
      <c r="BH271" s="239">
        <f>IF(N271="sníž. přenesená",J271,0)</f>
        <v>0</v>
      </c>
      <c r="BI271" s="239">
        <f>IF(N271="nulová",J271,0)</f>
        <v>0</v>
      </c>
      <c r="BJ271" s="18" t="s">
        <v>89</v>
      </c>
      <c r="BK271" s="239">
        <f>ROUND(I271*H271,2)</f>
        <v>0</v>
      </c>
      <c r="BL271" s="18" t="s">
        <v>168</v>
      </c>
      <c r="BM271" s="238" t="s">
        <v>2211</v>
      </c>
    </row>
    <row r="272" s="2" customFormat="1">
      <c r="A272" s="39"/>
      <c r="B272" s="40"/>
      <c r="C272" s="41"/>
      <c r="D272" s="240" t="s">
        <v>170</v>
      </c>
      <c r="E272" s="41"/>
      <c r="F272" s="241" t="s">
        <v>610</v>
      </c>
      <c r="G272" s="41"/>
      <c r="H272" s="41"/>
      <c r="I272" s="242"/>
      <c r="J272" s="41"/>
      <c r="K272" s="41"/>
      <c r="L272" s="45"/>
      <c r="M272" s="243"/>
      <c r="N272" s="24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170</v>
      </c>
      <c r="AU272" s="18" t="s">
        <v>91</v>
      </c>
    </row>
    <row r="273" s="2" customFormat="1">
      <c r="A273" s="39"/>
      <c r="B273" s="40"/>
      <c r="C273" s="41"/>
      <c r="D273" s="245" t="s">
        <v>177</v>
      </c>
      <c r="E273" s="41"/>
      <c r="F273" s="246" t="s">
        <v>611</v>
      </c>
      <c r="G273" s="41"/>
      <c r="H273" s="41"/>
      <c r="I273" s="242"/>
      <c r="J273" s="41"/>
      <c r="K273" s="41"/>
      <c r="L273" s="45"/>
      <c r="M273" s="243"/>
      <c r="N273" s="244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177</v>
      </c>
      <c r="AU273" s="18" t="s">
        <v>91</v>
      </c>
    </row>
    <row r="274" s="2" customFormat="1">
      <c r="A274" s="39"/>
      <c r="B274" s="40"/>
      <c r="C274" s="41"/>
      <c r="D274" s="240" t="s">
        <v>179</v>
      </c>
      <c r="E274" s="41"/>
      <c r="F274" s="247" t="s">
        <v>612</v>
      </c>
      <c r="G274" s="41"/>
      <c r="H274" s="41"/>
      <c r="I274" s="242"/>
      <c r="J274" s="41"/>
      <c r="K274" s="41"/>
      <c r="L274" s="45"/>
      <c r="M274" s="243"/>
      <c r="N274" s="244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179</v>
      </c>
      <c r="AU274" s="18" t="s">
        <v>91</v>
      </c>
    </row>
    <row r="275" s="13" customFormat="1">
      <c r="A275" s="13"/>
      <c r="B275" s="248"/>
      <c r="C275" s="249"/>
      <c r="D275" s="240" t="s">
        <v>181</v>
      </c>
      <c r="E275" s="250" t="s">
        <v>1</v>
      </c>
      <c r="F275" s="251" t="s">
        <v>1519</v>
      </c>
      <c r="G275" s="249"/>
      <c r="H275" s="250" t="s">
        <v>1</v>
      </c>
      <c r="I275" s="252"/>
      <c r="J275" s="249"/>
      <c r="K275" s="249"/>
      <c r="L275" s="253"/>
      <c r="M275" s="254"/>
      <c r="N275" s="255"/>
      <c r="O275" s="255"/>
      <c r="P275" s="255"/>
      <c r="Q275" s="255"/>
      <c r="R275" s="255"/>
      <c r="S275" s="255"/>
      <c r="T275" s="25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57" t="s">
        <v>181</v>
      </c>
      <c r="AU275" s="257" t="s">
        <v>91</v>
      </c>
      <c r="AV275" s="13" t="s">
        <v>89</v>
      </c>
      <c r="AW275" s="13" t="s">
        <v>38</v>
      </c>
      <c r="AX275" s="13" t="s">
        <v>82</v>
      </c>
      <c r="AY275" s="257" t="s">
        <v>162</v>
      </c>
    </row>
    <row r="276" s="13" customFormat="1">
      <c r="A276" s="13"/>
      <c r="B276" s="248"/>
      <c r="C276" s="249"/>
      <c r="D276" s="240" t="s">
        <v>181</v>
      </c>
      <c r="E276" s="250" t="s">
        <v>1</v>
      </c>
      <c r="F276" s="251" t="s">
        <v>2212</v>
      </c>
      <c r="G276" s="249"/>
      <c r="H276" s="250" t="s">
        <v>1</v>
      </c>
      <c r="I276" s="252"/>
      <c r="J276" s="249"/>
      <c r="K276" s="249"/>
      <c r="L276" s="253"/>
      <c r="M276" s="254"/>
      <c r="N276" s="255"/>
      <c r="O276" s="255"/>
      <c r="P276" s="255"/>
      <c r="Q276" s="255"/>
      <c r="R276" s="255"/>
      <c r="S276" s="255"/>
      <c r="T276" s="25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7" t="s">
        <v>181</v>
      </c>
      <c r="AU276" s="257" t="s">
        <v>91</v>
      </c>
      <c r="AV276" s="13" t="s">
        <v>89</v>
      </c>
      <c r="AW276" s="13" t="s">
        <v>38</v>
      </c>
      <c r="AX276" s="13" t="s">
        <v>82</v>
      </c>
      <c r="AY276" s="257" t="s">
        <v>162</v>
      </c>
    </row>
    <row r="277" s="14" customFormat="1">
      <c r="A277" s="14"/>
      <c r="B277" s="258"/>
      <c r="C277" s="259"/>
      <c r="D277" s="240" t="s">
        <v>181</v>
      </c>
      <c r="E277" s="260" t="s">
        <v>1</v>
      </c>
      <c r="F277" s="261" t="s">
        <v>2213</v>
      </c>
      <c r="G277" s="259"/>
      <c r="H277" s="262">
        <v>9.9789999999999992</v>
      </c>
      <c r="I277" s="263"/>
      <c r="J277" s="259"/>
      <c r="K277" s="259"/>
      <c r="L277" s="264"/>
      <c r="M277" s="265"/>
      <c r="N277" s="266"/>
      <c r="O277" s="266"/>
      <c r="P277" s="266"/>
      <c r="Q277" s="266"/>
      <c r="R277" s="266"/>
      <c r="S277" s="266"/>
      <c r="T277" s="267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8" t="s">
        <v>181</v>
      </c>
      <c r="AU277" s="268" t="s">
        <v>91</v>
      </c>
      <c r="AV277" s="14" t="s">
        <v>91</v>
      </c>
      <c r="AW277" s="14" t="s">
        <v>38</v>
      </c>
      <c r="AX277" s="14" t="s">
        <v>82</v>
      </c>
      <c r="AY277" s="268" t="s">
        <v>162</v>
      </c>
    </row>
    <row r="278" s="13" customFormat="1">
      <c r="A278" s="13"/>
      <c r="B278" s="248"/>
      <c r="C278" s="249"/>
      <c r="D278" s="240" t="s">
        <v>181</v>
      </c>
      <c r="E278" s="250" t="s">
        <v>1</v>
      </c>
      <c r="F278" s="251" t="s">
        <v>2214</v>
      </c>
      <c r="G278" s="249"/>
      <c r="H278" s="250" t="s">
        <v>1</v>
      </c>
      <c r="I278" s="252"/>
      <c r="J278" s="249"/>
      <c r="K278" s="249"/>
      <c r="L278" s="253"/>
      <c r="M278" s="254"/>
      <c r="N278" s="255"/>
      <c r="O278" s="255"/>
      <c r="P278" s="255"/>
      <c r="Q278" s="255"/>
      <c r="R278" s="255"/>
      <c r="S278" s="255"/>
      <c r="T278" s="25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7" t="s">
        <v>181</v>
      </c>
      <c r="AU278" s="257" t="s">
        <v>91</v>
      </c>
      <c r="AV278" s="13" t="s">
        <v>89</v>
      </c>
      <c r="AW278" s="13" t="s">
        <v>38</v>
      </c>
      <c r="AX278" s="13" t="s">
        <v>82</v>
      </c>
      <c r="AY278" s="257" t="s">
        <v>162</v>
      </c>
    </row>
    <row r="279" s="14" customFormat="1">
      <c r="A279" s="14"/>
      <c r="B279" s="258"/>
      <c r="C279" s="259"/>
      <c r="D279" s="240" t="s">
        <v>181</v>
      </c>
      <c r="E279" s="260" t="s">
        <v>1</v>
      </c>
      <c r="F279" s="261" t="s">
        <v>2215</v>
      </c>
      <c r="G279" s="259"/>
      <c r="H279" s="262">
        <v>20.559000000000001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181</v>
      </c>
      <c r="AU279" s="268" t="s">
        <v>91</v>
      </c>
      <c r="AV279" s="14" t="s">
        <v>91</v>
      </c>
      <c r="AW279" s="14" t="s">
        <v>38</v>
      </c>
      <c r="AX279" s="14" t="s">
        <v>82</v>
      </c>
      <c r="AY279" s="268" t="s">
        <v>162</v>
      </c>
    </row>
    <row r="280" s="15" customFormat="1">
      <c r="A280" s="15"/>
      <c r="B280" s="269"/>
      <c r="C280" s="270"/>
      <c r="D280" s="240" t="s">
        <v>181</v>
      </c>
      <c r="E280" s="271" t="s">
        <v>1</v>
      </c>
      <c r="F280" s="272" t="s">
        <v>186</v>
      </c>
      <c r="G280" s="270"/>
      <c r="H280" s="273">
        <v>30.538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181</v>
      </c>
      <c r="AU280" s="279" t="s">
        <v>91</v>
      </c>
      <c r="AV280" s="15" t="s">
        <v>168</v>
      </c>
      <c r="AW280" s="15" t="s">
        <v>38</v>
      </c>
      <c r="AX280" s="15" t="s">
        <v>89</v>
      </c>
      <c r="AY280" s="279" t="s">
        <v>162</v>
      </c>
    </row>
    <row r="281" s="2" customFormat="1" ht="24.15" customHeight="1">
      <c r="A281" s="39"/>
      <c r="B281" s="40"/>
      <c r="C281" s="227" t="s">
        <v>461</v>
      </c>
      <c r="D281" s="227" t="s">
        <v>164</v>
      </c>
      <c r="E281" s="228" t="s">
        <v>2216</v>
      </c>
      <c r="F281" s="229" t="s">
        <v>2217</v>
      </c>
      <c r="G281" s="230" t="s">
        <v>240</v>
      </c>
      <c r="H281" s="231">
        <v>3.1899999999999999</v>
      </c>
      <c r="I281" s="232"/>
      <c r="J281" s="233">
        <f>ROUND(I281*H281,2)</f>
        <v>0</v>
      </c>
      <c r="K281" s="229" t="s">
        <v>1</v>
      </c>
      <c r="L281" s="45"/>
      <c r="M281" s="234" t="s">
        <v>1</v>
      </c>
      <c r="N281" s="235" t="s">
        <v>47</v>
      </c>
      <c r="O281" s="92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8" t="s">
        <v>168</v>
      </c>
      <c r="AT281" s="238" t="s">
        <v>164</v>
      </c>
      <c r="AU281" s="238" t="s">
        <v>91</v>
      </c>
      <c r="AY281" s="18" t="s">
        <v>162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8" t="s">
        <v>89</v>
      </c>
      <c r="BK281" s="239">
        <f>ROUND(I281*H281,2)</f>
        <v>0</v>
      </c>
      <c r="BL281" s="18" t="s">
        <v>168</v>
      </c>
      <c r="BM281" s="238" t="s">
        <v>2218</v>
      </c>
    </row>
    <row r="282" s="2" customFormat="1">
      <c r="A282" s="39"/>
      <c r="B282" s="40"/>
      <c r="C282" s="41"/>
      <c r="D282" s="240" t="s">
        <v>170</v>
      </c>
      <c r="E282" s="41"/>
      <c r="F282" s="241" t="s">
        <v>2217</v>
      </c>
      <c r="G282" s="41"/>
      <c r="H282" s="41"/>
      <c r="I282" s="242"/>
      <c r="J282" s="41"/>
      <c r="K282" s="41"/>
      <c r="L282" s="45"/>
      <c r="M282" s="243"/>
      <c r="N282" s="244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170</v>
      </c>
      <c r="AU282" s="18" t="s">
        <v>91</v>
      </c>
    </row>
    <row r="283" s="2" customFormat="1">
      <c r="A283" s="39"/>
      <c r="B283" s="40"/>
      <c r="C283" s="41"/>
      <c r="D283" s="240" t="s">
        <v>179</v>
      </c>
      <c r="E283" s="41"/>
      <c r="F283" s="247" t="s">
        <v>1227</v>
      </c>
      <c r="G283" s="41"/>
      <c r="H283" s="41"/>
      <c r="I283" s="242"/>
      <c r="J283" s="41"/>
      <c r="K283" s="41"/>
      <c r="L283" s="45"/>
      <c r="M283" s="243"/>
      <c r="N283" s="24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179</v>
      </c>
      <c r="AU283" s="18" t="s">
        <v>91</v>
      </c>
    </row>
    <row r="284" s="12" customFormat="1" ht="22.8" customHeight="1">
      <c r="A284" s="12"/>
      <c r="B284" s="211"/>
      <c r="C284" s="212"/>
      <c r="D284" s="213" t="s">
        <v>81</v>
      </c>
      <c r="E284" s="225" t="s">
        <v>615</v>
      </c>
      <c r="F284" s="225" t="s">
        <v>616</v>
      </c>
      <c r="G284" s="212"/>
      <c r="H284" s="212"/>
      <c r="I284" s="215"/>
      <c r="J284" s="226">
        <f>BK284</f>
        <v>0</v>
      </c>
      <c r="K284" s="212"/>
      <c r="L284" s="217"/>
      <c r="M284" s="218"/>
      <c r="N284" s="219"/>
      <c r="O284" s="219"/>
      <c r="P284" s="220">
        <f>SUM(P285:P287)</f>
        <v>0</v>
      </c>
      <c r="Q284" s="219"/>
      <c r="R284" s="220">
        <f>SUM(R285:R287)</f>
        <v>0</v>
      </c>
      <c r="S284" s="219"/>
      <c r="T284" s="221">
        <f>SUM(T285:T287)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2" t="s">
        <v>89</v>
      </c>
      <c r="AT284" s="223" t="s">
        <v>81</v>
      </c>
      <c r="AU284" s="223" t="s">
        <v>89</v>
      </c>
      <c r="AY284" s="222" t="s">
        <v>162</v>
      </c>
      <c r="BK284" s="224">
        <f>SUM(BK285:BK287)</f>
        <v>0</v>
      </c>
    </row>
    <row r="285" s="2" customFormat="1" ht="16.5" customHeight="1">
      <c r="A285" s="39"/>
      <c r="B285" s="40"/>
      <c r="C285" s="227" t="s">
        <v>468</v>
      </c>
      <c r="D285" s="227" t="s">
        <v>164</v>
      </c>
      <c r="E285" s="228" t="s">
        <v>2219</v>
      </c>
      <c r="F285" s="229" t="s">
        <v>2220</v>
      </c>
      <c r="G285" s="230" t="s">
        <v>240</v>
      </c>
      <c r="H285" s="231">
        <v>33.801000000000002</v>
      </c>
      <c r="I285" s="232"/>
      <c r="J285" s="233">
        <f>ROUND(I285*H285,2)</f>
        <v>0</v>
      </c>
      <c r="K285" s="229" t="s">
        <v>174</v>
      </c>
      <c r="L285" s="45"/>
      <c r="M285" s="234" t="s">
        <v>1</v>
      </c>
      <c r="N285" s="235" t="s">
        <v>47</v>
      </c>
      <c r="O285" s="92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168</v>
      </c>
      <c r="AT285" s="238" t="s">
        <v>164</v>
      </c>
      <c r="AU285" s="238" t="s">
        <v>91</v>
      </c>
      <c r="AY285" s="18" t="s">
        <v>162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89</v>
      </c>
      <c r="BK285" s="239">
        <f>ROUND(I285*H285,2)</f>
        <v>0</v>
      </c>
      <c r="BL285" s="18" t="s">
        <v>168</v>
      </c>
      <c r="BM285" s="238" t="s">
        <v>2221</v>
      </c>
    </row>
    <row r="286" s="2" customFormat="1">
      <c r="A286" s="39"/>
      <c r="B286" s="40"/>
      <c r="C286" s="41"/>
      <c r="D286" s="240" t="s">
        <v>170</v>
      </c>
      <c r="E286" s="41"/>
      <c r="F286" s="241" t="s">
        <v>2222</v>
      </c>
      <c r="G286" s="41"/>
      <c r="H286" s="41"/>
      <c r="I286" s="242"/>
      <c r="J286" s="41"/>
      <c r="K286" s="41"/>
      <c r="L286" s="45"/>
      <c r="M286" s="243"/>
      <c r="N286" s="244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170</v>
      </c>
      <c r="AU286" s="18" t="s">
        <v>91</v>
      </c>
    </row>
    <row r="287" s="2" customFormat="1">
      <c r="A287" s="39"/>
      <c r="B287" s="40"/>
      <c r="C287" s="41"/>
      <c r="D287" s="245" t="s">
        <v>177</v>
      </c>
      <c r="E287" s="41"/>
      <c r="F287" s="246" t="s">
        <v>2223</v>
      </c>
      <c r="G287" s="41"/>
      <c r="H287" s="41"/>
      <c r="I287" s="242"/>
      <c r="J287" s="41"/>
      <c r="K287" s="41"/>
      <c r="L287" s="45"/>
      <c r="M287" s="243"/>
      <c r="N287" s="244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177</v>
      </c>
      <c r="AU287" s="18" t="s">
        <v>91</v>
      </c>
    </row>
    <row r="288" s="12" customFormat="1" ht="25.92" customHeight="1">
      <c r="A288" s="12"/>
      <c r="B288" s="211"/>
      <c r="C288" s="212"/>
      <c r="D288" s="213" t="s">
        <v>81</v>
      </c>
      <c r="E288" s="214" t="s">
        <v>623</v>
      </c>
      <c r="F288" s="214" t="s">
        <v>624</v>
      </c>
      <c r="G288" s="212"/>
      <c r="H288" s="212"/>
      <c r="I288" s="215"/>
      <c r="J288" s="216">
        <f>BK288</f>
        <v>0</v>
      </c>
      <c r="K288" s="212"/>
      <c r="L288" s="217"/>
      <c r="M288" s="218"/>
      <c r="N288" s="219"/>
      <c r="O288" s="219"/>
      <c r="P288" s="220">
        <f>P289</f>
        <v>0</v>
      </c>
      <c r="Q288" s="219"/>
      <c r="R288" s="220">
        <f>R289</f>
        <v>0.012484150000000001</v>
      </c>
      <c r="S288" s="219"/>
      <c r="T288" s="221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22" t="s">
        <v>91</v>
      </c>
      <c r="AT288" s="223" t="s">
        <v>81</v>
      </c>
      <c r="AU288" s="223" t="s">
        <v>82</v>
      </c>
      <c r="AY288" s="222" t="s">
        <v>162</v>
      </c>
      <c r="BK288" s="224">
        <f>BK289</f>
        <v>0</v>
      </c>
    </row>
    <row r="289" s="12" customFormat="1" ht="22.8" customHeight="1">
      <c r="A289" s="12"/>
      <c r="B289" s="211"/>
      <c r="C289" s="212"/>
      <c r="D289" s="213" t="s">
        <v>81</v>
      </c>
      <c r="E289" s="225" t="s">
        <v>2224</v>
      </c>
      <c r="F289" s="225" t="s">
        <v>2225</v>
      </c>
      <c r="G289" s="212"/>
      <c r="H289" s="212"/>
      <c r="I289" s="215"/>
      <c r="J289" s="226">
        <f>BK289</f>
        <v>0</v>
      </c>
      <c r="K289" s="212"/>
      <c r="L289" s="217"/>
      <c r="M289" s="218"/>
      <c r="N289" s="219"/>
      <c r="O289" s="219"/>
      <c r="P289" s="220">
        <f>SUM(P290:P308)</f>
        <v>0</v>
      </c>
      <c r="Q289" s="219"/>
      <c r="R289" s="220">
        <f>SUM(R290:R308)</f>
        <v>0.012484150000000001</v>
      </c>
      <c r="S289" s="219"/>
      <c r="T289" s="221">
        <f>SUM(T290:T308)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22" t="s">
        <v>91</v>
      </c>
      <c r="AT289" s="223" t="s">
        <v>81</v>
      </c>
      <c r="AU289" s="223" t="s">
        <v>89</v>
      </c>
      <c r="AY289" s="222" t="s">
        <v>162</v>
      </c>
      <c r="BK289" s="224">
        <f>SUM(BK290:BK308)</f>
        <v>0</v>
      </c>
    </row>
    <row r="290" s="2" customFormat="1" ht="16.5" customHeight="1">
      <c r="A290" s="39"/>
      <c r="B290" s="40"/>
      <c r="C290" s="227" t="s">
        <v>479</v>
      </c>
      <c r="D290" s="227" t="s">
        <v>164</v>
      </c>
      <c r="E290" s="228" t="s">
        <v>2226</v>
      </c>
      <c r="F290" s="229" t="s">
        <v>2227</v>
      </c>
      <c r="G290" s="230" t="s">
        <v>247</v>
      </c>
      <c r="H290" s="231">
        <v>28.989999999999998</v>
      </c>
      <c r="I290" s="232"/>
      <c r="J290" s="233">
        <f>ROUND(I290*H290,2)</f>
        <v>0</v>
      </c>
      <c r="K290" s="229" t="s">
        <v>1</v>
      </c>
      <c r="L290" s="45"/>
      <c r="M290" s="234" t="s">
        <v>1</v>
      </c>
      <c r="N290" s="235" t="s">
        <v>47</v>
      </c>
      <c r="O290" s="92"/>
      <c r="P290" s="236">
        <f>O290*H290</f>
        <v>0</v>
      </c>
      <c r="Q290" s="236">
        <v>6.0000000000000002E-05</v>
      </c>
      <c r="R290" s="236">
        <f>Q290*H290</f>
        <v>0.0017393999999999999</v>
      </c>
      <c r="S290" s="236">
        <v>0</v>
      </c>
      <c r="T290" s="23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8" t="s">
        <v>293</v>
      </c>
      <c r="AT290" s="238" t="s">
        <v>164</v>
      </c>
      <c r="AU290" s="238" t="s">
        <v>91</v>
      </c>
      <c r="AY290" s="18" t="s">
        <v>162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8" t="s">
        <v>89</v>
      </c>
      <c r="BK290" s="239">
        <f>ROUND(I290*H290,2)</f>
        <v>0</v>
      </c>
      <c r="BL290" s="18" t="s">
        <v>293</v>
      </c>
      <c r="BM290" s="238" t="s">
        <v>2228</v>
      </c>
    </row>
    <row r="291" s="2" customFormat="1">
      <c r="A291" s="39"/>
      <c r="B291" s="40"/>
      <c r="C291" s="41"/>
      <c r="D291" s="240" t="s">
        <v>170</v>
      </c>
      <c r="E291" s="41"/>
      <c r="F291" s="241" t="s">
        <v>2229</v>
      </c>
      <c r="G291" s="41"/>
      <c r="H291" s="41"/>
      <c r="I291" s="242"/>
      <c r="J291" s="41"/>
      <c r="K291" s="41"/>
      <c r="L291" s="45"/>
      <c r="M291" s="243"/>
      <c r="N291" s="244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170</v>
      </c>
      <c r="AU291" s="18" t="s">
        <v>91</v>
      </c>
    </row>
    <row r="292" s="13" customFormat="1">
      <c r="A292" s="13"/>
      <c r="B292" s="248"/>
      <c r="C292" s="249"/>
      <c r="D292" s="240" t="s">
        <v>181</v>
      </c>
      <c r="E292" s="250" t="s">
        <v>1</v>
      </c>
      <c r="F292" s="251" t="s">
        <v>2155</v>
      </c>
      <c r="G292" s="249"/>
      <c r="H292" s="250" t="s">
        <v>1</v>
      </c>
      <c r="I292" s="252"/>
      <c r="J292" s="249"/>
      <c r="K292" s="249"/>
      <c r="L292" s="253"/>
      <c r="M292" s="254"/>
      <c r="N292" s="255"/>
      <c r="O292" s="255"/>
      <c r="P292" s="255"/>
      <c r="Q292" s="255"/>
      <c r="R292" s="255"/>
      <c r="S292" s="255"/>
      <c r="T292" s="25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7" t="s">
        <v>181</v>
      </c>
      <c r="AU292" s="257" t="s">
        <v>91</v>
      </c>
      <c r="AV292" s="13" t="s">
        <v>89</v>
      </c>
      <c r="AW292" s="13" t="s">
        <v>38</v>
      </c>
      <c r="AX292" s="13" t="s">
        <v>82</v>
      </c>
      <c r="AY292" s="257" t="s">
        <v>162</v>
      </c>
    </row>
    <row r="293" s="14" customFormat="1">
      <c r="A293" s="14"/>
      <c r="B293" s="258"/>
      <c r="C293" s="259"/>
      <c r="D293" s="240" t="s">
        <v>181</v>
      </c>
      <c r="E293" s="260" t="s">
        <v>1</v>
      </c>
      <c r="F293" s="261" t="s">
        <v>2230</v>
      </c>
      <c r="G293" s="259"/>
      <c r="H293" s="262">
        <v>9.5</v>
      </c>
      <c r="I293" s="263"/>
      <c r="J293" s="259"/>
      <c r="K293" s="259"/>
      <c r="L293" s="264"/>
      <c r="M293" s="265"/>
      <c r="N293" s="266"/>
      <c r="O293" s="266"/>
      <c r="P293" s="266"/>
      <c r="Q293" s="266"/>
      <c r="R293" s="266"/>
      <c r="S293" s="266"/>
      <c r="T293" s="267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8" t="s">
        <v>181</v>
      </c>
      <c r="AU293" s="268" t="s">
        <v>91</v>
      </c>
      <c r="AV293" s="14" t="s">
        <v>91</v>
      </c>
      <c r="AW293" s="14" t="s">
        <v>38</v>
      </c>
      <c r="AX293" s="14" t="s">
        <v>82</v>
      </c>
      <c r="AY293" s="268" t="s">
        <v>162</v>
      </c>
    </row>
    <row r="294" s="13" customFormat="1">
      <c r="A294" s="13"/>
      <c r="B294" s="248"/>
      <c r="C294" s="249"/>
      <c r="D294" s="240" t="s">
        <v>181</v>
      </c>
      <c r="E294" s="250" t="s">
        <v>1</v>
      </c>
      <c r="F294" s="251" t="s">
        <v>2156</v>
      </c>
      <c r="G294" s="249"/>
      <c r="H294" s="250" t="s">
        <v>1</v>
      </c>
      <c r="I294" s="252"/>
      <c r="J294" s="249"/>
      <c r="K294" s="249"/>
      <c r="L294" s="253"/>
      <c r="M294" s="254"/>
      <c r="N294" s="255"/>
      <c r="O294" s="255"/>
      <c r="P294" s="255"/>
      <c r="Q294" s="255"/>
      <c r="R294" s="255"/>
      <c r="S294" s="255"/>
      <c r="T294" s="25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7" t="s">
        <v>181</v>
      </c>
      <c r="AU294" s="257" t="s">
        <v>91</v>
      </c>
      <c r="AV294" s="13" t="s">
        <v>89</v>
      </c>
      <c r="AW294" s="13" t="s">
        <v>38</v>
      </c>
      <c r="AX294" s="13" t="s">
        <v>82</v>
      </c>
      <c r="AY294" s="257" t="s">
        <v>162</v>
      </c>
    </row>
    <row r="295" s="14" customFormat="1">
      <c r="A295" s="14"/>
      <c r="B295" s="258"/>
      <c r="C295" s="259"/>
      <c r="D295" s="240" t="s">
        <v>181</v>
      </c>
      <c r="E295" s="260" t="s">
        <v>1</v>
      </c>
      <c r="F295" s="261" t="s">
        <v>2231</v>
      </c>
      <c r="G295" s="259"/>
      <c r="H295" s="262">
        <v>17.989999999999998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8" t="s">
        <v>181</v>
      </c>
      <c r="AU295" s="268" t="s">
        <v>91</v>
      </c>
      <c r="AV295" s="14" t="s">
        <v>91</v>
      </c>
      <c r="AW295" s="14" t="s">
        <v>38</v>
      </c>
      <c r="AX295" s="14" t="s">
        <v>82</v>
      </c>
      <c r="AY295" s="268" t="s">
        <v>162</v>
      </c>
    </row>
    <row r="296" s="13" customFormat="1">
      <c r="A296" s="13"/>
      <c r="B296" s="248"/>
      <c r="C296" s="249"/>
      <c r="D296" s="240" t="s">
        <v>181</v>
      </c>
      <c r="E296" s="250" t="s">
        <v>1</v>
      </c>
      <c r="F296" s="251" t="s">
        <v>2157</v>
      </c>
      <c r="G296" s="249"/>
      <c r="H296" s="250" t="s">
        <v>1</v>
      </c>
      <c r="I296" s="252"/>
      <c r="J296" s="249"/>
      <c r="K296" s="249"/>
      <c r="L296" s="253"/>
      <c r="M296" s="254"/>
      <c r="N296" s="255"/>
      <c r="O296" s="255"/>
      <c r="P296" s="255"/>
      <c r="Q296" s="255"/>
      <c r="R296" s="255"/>
      <c r="S296" s="255"/>
      <c r="T296" s="25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7" t="s">
        <v>181</v>
      </c>
      <c r="AU296" s="257" t="s">
        <v>91</v>
      </c>
      <c r="AV296" s="13" t="s">
        <v>89</v>
      </c>
      <c r="AW296" s="13" t="s">
        <v>38</v>
      </c>
      <c r="AX296" s="13" t="s">
        <v>82</v>
      </c>
      <c r="AY296" s="257" t="s">
        <v>162</v>
      </c>
    </row>
    <row r="297" s="14" customFormat="1">
      <c r="A297" s="14"/>
      <c r="B297" s="258"/>
      <c r="C297" s="259"/>
      <c r="D297" s="240" t="s">
        <v>181</v>
      </c>
      <c r="E297" s="260" t="s">
        <v>1</v>
      </c>
      <c r="F297" s="261" t="s">
        <v>2232</v>
      </c>
      <c r="G297" s="259"/>
      <c r="H297" s="262">
        <v>1.5</v>
      </c>
      <c r="I297" s="263"/>
      <c r="J297" s="259"/>
      <c r="K297" s="259"/>
      <c r="L297" s="264"/>
      <c r="M297" s="265"/>
      <c r="N297" s="266"/>
      <c r="O297" s="266"/>
      <c r="P297" s="266"/>
      <c r="Q297" s="266"/>
      <c r="R297" s="266"/>
      <c r="S297" s="266"/>
      <c r="T297" s="267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8" t="s">
        <v>181</v>
      </c>
      <c r="AU297" s="268" t="s">
        <v>91</v>
      </c>
      <c r="AV297" s="14" t="s">
        <v>91</v>
      </c>
      <c r="AW297" s="14" t="s">
        <v>38</v>
      </c>
      <c r="AX297" s="14" t="s">
        <v>82</v>
      </c>
      <c r="AY297" s="268" t="s">
        <v>162</v>
      </c>
    </row>
    <row r="298" s="15" customFormat="1">
      <c r="A298" s="15"/>
      <c r="B298" s="269"/>
      <c r="C298" s="270"/>
      <c r="D298" s="240" t="s">
        <v>181</v>
      </c>
      <c r="E298" s="271" t="s">
        <v>1</v>
      </c>
      <c r="F298" s="272" t="s">
        <v>186</v>
      </c>
      <c r="G298" s="270"/>
      <c r="H298" s="273">
        <v>28.989999999999998</v>
      </c>
      <c r="I298" s="274"/>
      <c r="J298" s="270"/>
      <c r="K298" s="270"/>
      <c r="L298" s="275"/>
      <c r="M298" s="276"/>
      <c r="N298" s="277"/>
      <c r="O298" s="277"/>
      <c r="P298" s="277"/>
      <c r="Q298" s="277"/>
      <c r="R298" s="277"/>
      <c r="S298" s="277"/>
      <c r="T298" s="278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9" t="s">
        <v>181</v>
      </c>
      <c r="AU298" s="279" t="s">
        <v>91</v>
      </c>
      <c r="AV298" s="15" t="s">
        <v>168</v>
      </c>
      <c r="AW298" s="15" t="s">
        <v>38</v>
      </c>
      <c r="AX298" s="15" t="s">
        <v>89</v>
      </c>
      <c r="AY298" s="279" t="s">
        <v>162</v>
      </c>
    </row>
    <row r="299" s="2" customFormat="1" ht="16.5" customHeight="1">
      <c r="A299" s="39"/>
      <c r="B299" s="40"/>
      <c r="C299" s="280" t="s">
        <v>486</v>
      </c>
      <c r="D299" s="280" t="s">
        <v>210</v>
      </c>
      <c r="E299" s="281" t="s">
        <v>2127</v>
      </c>
      <c r="F299" s="282" t="s">
        <v>2128</v>
      </c>
      <c r="G299" s="283" t="s">
        <v>247</v>
      </c>
      <c r="H299" s="284">
        <v>29.425000000000001</v>
      </c>
      <c r="I299" s="285"/>
      <c r="J299" s="286">
        <f>ROUND(I299*H299,2)</f>
        <v>0</v>
      </c>
      <c r="K299" s="282" t="s">
        <v>174</v>
      </c>
      <c r="L299" s="287"/>
      <c r="M299" s="288" t="s">
        <v>1</v>
      </c>
      <c r="N299" s="289" t="s">
        <v>47</v>
      </c>
      <c r="O299" s="92"/>
      <c r="P299" s="236">
        <f>O299*H299</f>
        <v>0</v>
      </c>
      <c r="Q299" s="236">
        <v>0.00027</v>
      </c>
      <c r="R299" s="236">
        <f>Q299*H299</f>
        <v>0.0079447500000000004</v>
      </c>
      <c r="S299" s="236">
        <v>0</v>
      </c>
      <c r="T299" s="23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8" t="s">
        <v>443</v>
      </c>
      <c r="AT299" s="238" t="s">
        <v>210</v>
      </c>
      <c r="AU299" s="238" t="s">
        <v>91</v>
      </c>
      <c r="AY299" s="18" t="s">
        <v>162</v>
      </c>
      <c r="BE299" s="239">
        <f>IF(N299="základní",J299,0)</f>
        <v>0</v>
      </c>
      <c r="BF299" s="239">
        <f>IF(N299="snížená",J299,0)</f>
        <v>0</v>
      </c>
      <c r="BG299" s="239">
        <f>IF(N299="zákl. přenesená",J299,0)</f>
        <v>0</v>
      </c>
      <c r="BH299" s="239">
        <f>IF(N299="sníž. přenesená",J299,0)</f>
        <v>0</v>
      </c>
      <c r="BI299" s="239">
        <f>IF(N299="nulová",J299,0)</f>
        <v>0</v>
      </c>
      <c r="BJ299" s="18" t="s">
        <v>89</v>
      </c>
      <c r="BK299" s="239">
        <f>ROUND(I299*H299,2)</f>
        <v>0</v>
      </c>
      <c r="BL299" s="18" t="s">
        <v>293</v>
      </c>
      <c r="BM299" s="238" t="s">
        <v>2233</v>
      </c>
    </row>
    <row r="300" s="2" customFormat="1">
      <c r="A300" s="39"/>
      <c r="B300" s="40"/>
      <c r="C300" s="41"/>
      <c r="D300" s="240" t="s">
        <v>170</v>
      </c>
      <c r="E300" s="41"/>
      <c r="F300" s="241" t="s">
        <v>2128</v>
      </c>
      <c r="G300" s="41"/>
      <c r="H300" s="41"/>
      <c r="I300" s="242"/>
      <c r="J300" s="41"/>
      <c r="K300" s="41"/>
      <c r="L300" s="45"/>
      <c r="M300" s="243"/>
      <c r="N300" s="244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170</v>
      </c>
      <c r="AU300" s="18" t="s">
        <v>91</v>
      </c>
    </row>
    <row r="301" s="14" customFormat="1">
      <c r="A301" s="14"/>
      <c r="B301" s="258"/>
      <c r="C301" s="259"/>
      <c r="D301" s="240" t="s">
        <v>181</v>
      </c>
      <c r="E301" s="259"/>
      <c r="F301" s="261" t="s">
        <v>2234</v>
      </c>
      <c r="G301" s="259"/>
      <c r="H301" s="262">
        <v>29.425000000000001</v>
      </c>
      <c r="I301" s="263"/>
      <c r="J301" s="259"/>
      <c r="K301" s="259"/>
      <c r="L301" s="264"/>
      <c r="M301" s="265"/>
      <c r="N301" s="266"/>
      <c r="O301" s="266"/>
      <c r="P301" s="266"/>
      <c r="Q301" s="266"/>
      <c r="R301" s="266"/>
      <c r="S301" s="266"/>
      <c r="T301" s="267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8" t="s">
        <v>181</v>
      </c>
      <c r="AU301" s="268" t="s">
        <v>91</v>
      </c>
      <c r="AV301" s="14" t="s">
        <v>91</v>
      </c>
      <c r="AW301" s="14" t="s">
        <v>4</v>
      </c>
      <c r="AX301" s="14" t="s">
        <v>89</v>
      </c>
      <c r="AY301" s="268" t="s">
        <v>162</v>
      </c>
    </row>
    <row r="302" s="2" customFormat="1" ht="16.5" customHeight="1">
      <c r="A302" s="39"/>
      <c r="B302" s="40"/>
      <c r="C302" s="280" t="s">
        <v>493</v>
      </c>
      <c r="D302" s="280" t="s">
        <v>210</v>
      </c>
      <c r="E302" s="281" t="s">
        <v>2235</v>
      </c>
      <c r="F302" s="282" t="s">
        <v>2236</v>
      </c>
      <c r="G302" s="283" t="s">
        <v>213</v>
      </c>
      <c r="H302" s="284">
        <v>25</v>
      </c>
      <c r="I302" s="285"/>
      <c r="J302" s="286">
        <f>ROUND(I302*H302,2)</f>
        <v>0</v>
      </c>
      <c r="K302" s="282" t="s">
        <v>174</v>
      </c>
      <c r="L302" s="287"/>
      <c r="M302" s="288" t="s">
        <v>1</v>
      </c>
      <c r="N302" s="289" t="s">
        <v>47</v>
      </c>
      <c r="O302" s="92"/>
      <c r="P302" s="236">
        <f>O302*H302</f>
        <v>0</v>
      </c>
      <c r="Q302" s="236">
        <v>0.00010000000000000001</v>
      </c>
      <c r="R302" s="236">
        <f>Q302*H302</f>
        <v>0.0025000000000000001</v>
      </c>
      <c r="S302" s="236">
        <v>0</v>
      </c>
      <c r="T302" s="23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8" t="s">
        <v>443</v>
      </c>
      <c r="AT302" s="238" t="s">
        <v>210</v>
      </c>
      <c r="AU302" s="238" t="s">
        <v>91</v>
      </c>
      <c r="AY302" s="18" t="s">
        <v>162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8" t="s">
        <v>89</v>
      </c>
      <c r="BK302" s="239">
        <f>ROUND(I302*H302,2)</f>
        <v>0</v>
      </c>
      <c r="BL302" s="18" t="s">
        <v>293</v>
      </c>
      <c r="BM302" s="238" t="s">
        <v>2237</v>
      </c>
    </row>
    <row r="303" s="2" customFormat="1">
      <c r="A303" s="39"/>
      <c r="B303" s="40"/>
      <c r="C303" s="41"/>
      <c r="D303" s="240" t="s">
        <v>170</v>
      </c>
      <c r="E303" s="41"/>
      <c r="F303" s="241" t="s">
        <v>2236</v>
      </c>
      <c r="G303" s="41"/>
      <c r="H303" s="41"/>
      <c r="I303" s="242"/>
      <c r="J303" s="41"/>
      <c r="K303" s="41"/>
      <c r="L303" s="45"/>
      <c r="M303" s="243"/>
      <c r="N303" s="244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170</v>
      </c>
      <c r="AU303" s="18" t="s">
        <v>91</v>
      </c>
    </row>
    <row r="304" s="2" customFormat="1" ht="16.5" customHeight="1">
      <c r="A304" s="39"/>
      <c r="B304" s="40"/>
      <c r="C304" s="280" t="s">
        <v>502</v>
      </c>
      <c r="D304" s="280" t="s">
        <v>210</v>
      </c>
      <c r="E304" s="281" t="s">
        <v>2238</v>
      </c>
      <c r="F304" s="282" t="s">
        <v>2239</v>
      </c>
      <c r="G304" s="283" t="s">
        <v>213</v>
      </c>
      <c r="H304" s="284">
        <v>1</v>
      </c>
      <c r="I304" s="285"/>
      <c r="J304" s="286">
        <f>ROUND(I304*H304,2)</f>
        <v>0</v>
      </c>
      <c r="K304" s="282" t="s">
        <v>174</v>
      </c>
      <c r="L304" s="287"/>
      <c r="M304" s="288" t="s">
        <v>1</v>
      </c>
      <c r="N304" s="289" t="s">
        <v>47</v>
      </c>
      <c r="O304" s="92"/>
      <c r="P304" s="236">
        <f>O304*H304</f>
        <v>0</v>
      </c>
      <c r="Q304" s="236">
        <v>0.00029999999999999997</v>
      </c>
      <c r="R304" s="236">
        <f>Q304*H304</f>
        <v>0.00029999999999999997</v>
      </c>
      <c r="S304" s="236">
        <v>0</v>
      </c>
      <c r="T304" s="23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8" t="s">
        <v>443</v>
      </c>
      <c r="AT304" s="238" t="s">
        <v>210</v>
      </c>
      <c r="AU304" s="238" t="s">
        <v>91</v>
      </c>
      <c r="AY304" s="18" t="s">
        <v>162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8" t="s">
        <v>89</v>
      </c>
      <c r="BK304" s="239">
        <f>ROUND(I304*H304,2)</f>
        <v>0</v>
      </c>
      <c r="BL304" s="18" t="s">
        <v>293</v>
      </c>
      <c r="BM304" s="238" t="s">
        <v>2240</v>
      </c>
    </row>
    <row r="305" s="2" customFormat="1">
      <c r="A305" s="39"/>
      <c r="B305" s="40"/>
      <c r="C305" s="41"/>
      <c r="D305" s="240" t="s">
        <v>170</v>
      </c>
      <c r="E305" s="41"/>
      <c r="F305" s="241" t="s">
        <v>2239</v>
      </c>
      <c r="G305" s="41"/>
      <c r="H305" s="41"/>
      <c r="I305" s="242"/>
      <c r="J305" s="41"/>
      <c r="K305" s="41"/>
      <c r="L305" s="45"/>
      <c r="M305" s="243"/>
      <c r="N305" s="244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170</v>
      </c>
      <c r="AU305" s="18" t="s">
        <v>91</v>
      </c>
    </row>
    <row r="306" s="2" customFormat="1" ht="16.5" customHeight="1">
      <c r="A306" s="39"/>
      <c r="B306" s="40"/>
      <c r="C306" s="227" t="s">
        <v>512</v>
      </c>
      <c r="D306" s="227" t="s">
        <v>164</v>
      </c>
      <c r="E306" s="228" t="s">
        <v>2241</v>
      </c>
      <c r="F306" s="229" t="s">
        <v>2242</v>
      </c>
      <c r="G306" s="230" t="s">
        <v>240</v>
      </c>
      <c r="H306" s="231">
        <v>0.012</v>
      </c>
      <c r="I306" s="232"/>
      <c r="J306" s="233">
        <f>ROUND(I306*H306,2)</f>
        <v>0</v>
      </c>
      <c r="K306" s="229" t="s">
        <v>174</v>
      </c>
      <c r="L306" s="45"/>
      <c r="M306" s="234" t="s">
        <v>1</v>
      </c>
      <c r="N306" s="235" t="s">
        <v>47</v>
      </c>
      <c r="O306" s="92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8" t="s">
        <v>293</v>
      </c>
      <c r="AT306" s="238" t="s">
        <v>164</v>
      </c>
      <c r="AU306" s="238" t="s">
        <v>91</v>
      </c>
      <c r="AY306" s="18" t="s">
        <v>162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8" t="s">
        <v>89</v>
      </c>
      <c r="BK306" s="239">
        <f>ROUND(I306*H306,2)</f>
        <v>0</v>
      </c>
      <c r="BL306" s="18" t="s">
        <v>293</v>
      </c>
      <c r="BM306" s="238" t="s">
        <v>2243</v>
      </c>
    </row>
    <row r="307" s="2" customFormat="1">
      <c r="A307" s="39"/>
      <c r="B307" s="40"/>
      <c r="C307" s="41"/>
      <c r="D307" s="240" t="s">
        <v>170</v>
      </c>
      <c r="E307" s="41"/>
      <c r="F307" s="241" t="s">
        <v>2244</v>
      </c>
      <c r="G307" s="41"/>
      <c r="H307" s="41"/>
      <c r="I307" s="242"/>
      <c r="J307" s="41"/>
      <c r="K307" s="41"/>
      <c r="L307" s="45"/>
      <c r="M307" s="243"/>
      <c r="N307" s="244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170</v>
      </c>
      <c r="AU307" s="18" t="s">
        <v>91</v>
      </c>
    </row>
    <row r="308" s="2" customFormat="1">
      <c r="A308" s="39"/>
      <c r="B308" s="40"/>
      <c r="C308" s="41"/>
      <c r="D308" s="245" t="s">
        <v>177</v>
      </c>
      <c r="E308" s="41"/>
      <c r="F308" s="246" t="s">
        <v>2245</v>
      </c>
      <c r="G308" s="41"/>
      <c r="H308" s="41"/>
      <c r="I308" s="242"/>
      <c r="J308" s="41"/>
      <c r="K308" s="41"/>
      <c r="L308" s="45"/>
      <c r="M308" s="243"/>
      <c r="N308" s="244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177</v>
      </c>
      <c r="AU308" s="18" t="s">
        <v>91</v>
      </c>
    </row>
    <row r="309" s="12" customFormat="1" ht="25.92" customHeight="1">
      <c r="A309" s="12"/>
      <c r="B309" s="211"/>
      <c r="C309" s="212"/>
      <c r="D309" s="213" t="s">
        <v>81</v>
      </c>
      <c r="E309" s="214" t="s">
        <v>210</v>
      </c>
      <c r="F309" s="214" t="s">
        <v>2246</v>
      </c>
      <c r="G309" s="212"/>
      <c r="H309" s="212"/>
      <c r="I309" s="215"/>
      <c r="J309" s="216">
        <f>BK309</f>
        <v>0</v>
      </c>
      <c r="K309" s="212"/>
      <c r="L309" s="217"/>
      <c r="M309" s="218"/>
      <c r="N309" s="219"/>
      <c r="O309" s="219"/>
      <c r="P309" s="220">
        <f>P310+P321+P348</f>
        <v>0</v>
      </c>
      <c r="Q309" s="219"/>
      <c r="R309" s="220">
        <f>R310+R321+R348</f>
        <v>0.059847249999999998</v>
      </c>
      <c r="S309" s="219"/>
      <c r="T309" s="221">
        <f>T310+T321+T348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22" t="s">
        <v>187</v>
      </c>
      <c r="AT309" s="223" t="s">
        <v>81</v>
      </c>
      <c r="AU309" s="223" t="s">
        <v>82</v>
      </c>
      <c r="AY309" s="222" t="s">
        <v>162</v>
      </c>
      <c r="BK309" s="224">
        <f>BK310+BK321+BK348</f>
        <v>0</v>
      </c>
    </row>
    <row r="310" s="12" customFormat="1" ht="22.8" customHeight="1">
      <c r="A310" s="12"/>
      <c r="B310" s="211"/>
      <c r="C310" s="212"/>
      <c r="D310" s="213" t="s">
        <v>81</v>
      </c>
      <c r="E310" s="225" t="s">
        <v>2247</v>
      </c>
      <c r="F310" s="225" t="s">
        <v>2248</v>
      </c>
      <c r="G310" s="212"/>
      <c r="H310" s="212"/>
      <c r="I310" s="215"/>
      <c r="J310" s="226">
        <f>BK310</f>
        <v>0</v>
      </c>
      <c r="K310" s="212"/>
      <c r="L310" s="217"/>
      <c r="M310" s="218"/>
      <c r="N310" s="219"/>
      <c r="O310" s="219"/>
      <c r="P310" s="220">
        <f>SUM(P311:P320)</f>
        <v>0</v>
      </c>
      <c r="Q310" s="219"/>
      <c r="R310" s="220">
        <f>SUM(R311:R320)</f>
        <v>0.0070000000000000001</v>
      </c>
      <c r="S310" s="219"/>
      <c r="T310" s="221">
        <f>SUM(T311:T320)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22" t="s">
        <v>187</v>
      </c>
      <c r="AT310" s="223" t="s">
        <v>81</v>
      </c>
      <c r="AU310" s="223" t="s">
        <v>89</v>
      </c>
      <c r="AY310" s="222" t="s">
        <v>162</v>
      </c>
      <c r="BK310" s="224">
        <f>SUM(BK311:BK320)</f>
        <v>0</v>
      </c>
    </row>
    <row r="311" s="2" customFormat="1" ht="16.5" customHeight="1">
      <c r="A311" s="39"/>
      <c r="B311" s="40"/>
      <c r="C311" s="227" t="s">
        <v>522</v>
      </c>
      <c r="D311" s="227" t="s">
        <v>164</v>
      </c>
      <c r="E311" s="228" t="s">
        <v>2249</v>
      </c>
      <c r="F311" s="229" t="s">
        <v>2250</v>
      </c>
      <c r="G311" s="230" t="s">
        <v>213</v>
      </c>
      <c r="H311" s="231">
        <v>7</v>
      </c>
      <c r="I311" s="232"/>
      <c r="J311" s="233">
        <f>ROUND(I311*H311,2)</f>
        <v>0</v>
      </c>
      <c r="K311" s="229" t="s">
        <v>174</v>
      </c>
      <c r="L311" s="45"/>
      <c r="M311" s="234" t="s">
        <v>1</v>
      </c>
      <c r="N311" s="235" t="s">
        <v>47</v>
      </c>
      <c r="O311" s="92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692</v>
      </c>
      <c r="AT311" s="238" t="s">
        <v>164</v>
      </c>
      <c r="AU311" s="238" t="s">
        <v>91</v>
      </c>
      <c r="AY311" s="18" t="s">
        <v>162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89</v>
      </c>
      <c r="BK311" s="239">
        <f>ROUND(I311*H311,2)</f>
        <v>0</v>
      </c>
      <c r="BL311" s="18" t="s">
        <v>692</v>
      </c>
      <c r="BM311" s="238" t="s">
        <v>2251</v>
      </c>
    </row>
    <row r="312" s="2" customFormat="1">
      <c r="A312" s="39"/>
      <c r="B312" s="40"/>
      <c r="C312" s="41"/>
      <c r="D312" s="240" t="s">
        <v>170</v>
      </c>
      <c r="E312" s="41"/>
      <c r="F312" s="241" t="s">
        <v>2252</v>
      </c>
      <c r="G312" s="41"/>
      <c r="H312" s="41"/>
      <c r="I312" s="242"/>
      <c r="J312" s="41"/>
      <c r="K312" s="41"/>
      <c r="L312" s="45"/>
      <c r="M312" s="243"/>
      <c r="N312" s="244"/>
      <c r="O312" s="92"/>
      <c r="P312" s="92"/>
      <c r="Q312" s="92"/>
      <c r="R312" s="92"/>
      <c r="S312" s="92"/>
      <c r="T312" s="93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170</v>
      </c>
      <c r="AU312" s="18" t="s">
        <v>91</v>
      </c>
    </row>
    <row r="313" s="2" customFormat="1">
      <c r="A313" s="39"/>
      <c r="B313" s="40"/>
      <c r="C313" s="41"/>
      <c r="D313" s="245" t="s">
        <v>177</v>
      </c>
      <c r="E313" s="41"/>
      <c r="F313" s="246" t="s">
        <v>2253</v>
      </c>
      <c r="G313" s="41"/>
      <c r="H313" s="41"/>
      <c r="I313" s="242"/>
      <c r="J313" s="41"/>
      <c r="K313" s="41"/>
      <c r="L313" s="45"/>
      <c r="M313" s="243"/>
      <c r="N313" s="244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177</v>
      </c>
      <c r="AU313" s="18" t="s">
        <v>91</v>
      </c>
    </row>
    <row r="314" s="13" customFormat="1">
      <c r="A314" s="13"/>
      <c r="B314" s="248"/>
      <c r="C314" s="249"/>
      <c r="D314" s="240" t="s">
        <v>181</v>
      </c>
      <c r="E314" s="250" t="s">
        <v>1</v>
      </c>
      <c r="F314" s="251" t="s">
        <v>2254</v>
      </c>
      <c r="G314" s="249"/>
      <c r="H314" s="250" t="s">
        <v>1</v>
      </c>
      <c r="I314" s="252"/>
      <c r="J314" s="249"/>
      <c r="K314" s="249"/>
      <c r="L314" s="253"/>
      <c r="M314" s="254"/>
      <c r="N314" s="255"/>
      <c r="O314" s="255"/>
      <c r="P314" s="255"/>
      <c r="Q314" s="255"/>
      <c r="R314" s="255"/>
      <c r="S314" s="255"/>
      <c r="T314" s="25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7" t="s">
        <v>181</v>
      </c>
      <c r="AU314" s="257" t="s">
        <v>91</v>
      </c>
      <c r="AV314" s="13" t="s">
        <v>89</v>
      </c>
      <c r="AW314" s="13" t="s">
        <v>38</v>
      </c>
      <c r="AX314" s="13" t="s">
        <v>82</v>
      </c>
      <c r="AY314" s="257" t="s">
        <v>162</v>
      </c>
    </row>
    <row r="315" s="14" customFormat="1">
      <c r="A315" s="14"/>
      <c r="B315" s="258"/>
      <c r="C315" s="259"/>
      <c r="D315" s="240" t="s">
        <v>181</v>
      </c>
      <c r="E315" s="260" t="s">
        <v>1</v>
      </c>
      <c r="F315" s="261" t="s">
        <v>2255</v>
      </c>
      <c r="G315" s="259"/>
      <c r="H315" s="262">
        <v>6</v>
      </c>
      <c r="I315" s="263"/>
      <c r="J315" s="259"/>
      <c r="K315" s="259"/>
      <c r="L315" s="264"/>
      <c r="M315" s="265"/>
      <c r="N315" s="266"/>
      <c r="O315" s="266"/>
      <c r="P315" s="266"/>
      <c r="Q315" s="266"/>
      <c r="R315" s="266"/>
      <c r="S315" s="266"/>
      <c r="T315" s="267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8" t="s">
        <v>181</v>
      </c>
      <c r="AU315" s="268" t="s">
        <v>91</v>
      </c>
      <c r="AV315" s="14" t="s">
        <v>91</v>
      </c>
      <c r="AW315" s="14" t="s">
        <v>38</v>
      </c>
      <c r="AX315" s="14" t="s">
        <v>82</v>
      </c>
      <c r="AY315" s="268" t="s">
        <v>162</v>
      </c>
    </row>
    <row r="316" s="13" customFormat="1">
      <c r="A316" s="13"/>
      <c r="B316" s="248"/>
      <c r="C316" s="249"/>
      <c r="D316" s="240" t="s">
        <v>181</v>
      </c>
      <c r="E316" s="250" t="s">
        <v>1</v>
      </c>
      <c r="F316" s="251" t="s">
        <v>2256</v>
      </c>
      <c r="G316" s="249"/>
      <c r="H316" s="250" t="s">
        <v>1</v>
      </c>
      <c r="I316" s="252"/>
      <c r="J316" s="249"/>
      <c r="K316" s="249"/>
      <c r="L316" s="253"/>
      <c r="M316" s="254"/>
      <c r="N316" s="255"/>
      <c r="O316" s="255"/>
      <c r="P316" s="255"/>
      <c r="Q316" s="255"/>
      <c r="R316" s="255"/>
      <c r="S316" s="255"/>
      <c r="T316" s="25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7" t="s">
        <v>181</v>
      </c>
      <c r="AU316" s="257" t="s">
        <v>91</v>
      </c>
      <c r="AV316" s="13" t="s">
        <v>89</v>
      </c>
      <c r="AW316" s="13" t="s">
        <v>38</v>
      </c>
      <c r="AX316" s="13" t="s">
        <v>82</v>
      </c>
      <c r="AY316" s="257" t="s">
        <v>162</v>
      </c>
    </row>
    <row r="317" s="14" customFormat="1">
      <c r="A317" s="14"/>
      <c r="B317" s="258"/>
      <c r="C317" s="259"/>
      <c r="D317" s="240" t="s">
        <v>181</v>
      </c>
      <c r="E317" s="260" t="s">
        <v>1</v>
      </c>
      <c r="F317" s="261" t="s">
        <v>2257</v>
      </c>
      <c r="G317" s="259"/>
      <c r="H317" s="262">
        <v>1</v>
      </c>
      <c r="I317" s="263"/>
      <c r="J317" s="259"/>
      <c r="K317" s="259"/>
      <c r="L317" s="264"/>
      <c r="M317" s="265"/>
      <c r="N317" s="266"/>
      <c r="O317" s="266"/>
      <c r="P317" s="266"/>
      <c r="Q317" s="266"/>
      <c r="R317" s="266"/>
      <c r="S317" s="266"/>
      <c r="T317" s="267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8" t="s">
        <v>181</v>
      </c>
      <c r="AU317" s="268" t="s">
        <v>91</v>
      </c>
      <c r="AV317" s="14" t="s">
        <v>91</v>
      </c>
      <c r="AW317" s="14" t="s">
        <v>38</v>
      </c>
      <c r="AX317" s="14" t="s">
        <v>82</v>
      </c>
      <c r="AY317" s="268" t="s">
        <v>162</v>
      </c>
    </row>
    <row r="318" s="15" customFormat="1">
      <c r="A318" s="15"/>
      <c r="B318" s="269"/>
      <c r="C318" s="270"/>
      <c r="D318" s="240" t="s">
        <v>181</v>
      </c>
      <c r="E318" s="271" t="s">
        <v>1</v>
      </c>
      <c r="F318" s="272" t="s">
        <v>186</v>
      </c>
      <c r="G318" s="270"/>
      <c r="H318" s="273">
        <v>7</v>
      </c>
      <c r="I318" s="274"/>
      <c r="J318" s="270"/>
      <c r="K318" s="270"/>
      <c r="L318" s="275"/>
      <c r="M318" s="276"/>
      <c r="N318" s="277"/>
      <c r="O318" s="277"/>
      <c r="P318" s="277"/>
      <c r="Q318" s="277"/>
      <c r="R318" s="277"/>
      <c r="S318" s="277"/>
      <c r="T318" s="278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9" t="s">
        <v>181</v>
      </c>
      <c r="AU318" s="279" t="s">
        <v>91</v>
      </c>
      <c r="AV318" s="15" t="s">
        <v>168</v>
      </c>
      <c r="AW318" s="15" t="s">
        <v>38</v>
      </c>
      <c r="AX318" s="15" t="s">
        <v>89</v>
      </c>
      <c r="AY318" s="279" t="s">
        <v>162</v>
      </c>
    </row>
    <row r="319" s="2" customFormat="1" ht="16.5" customHeight="1">
      <c r="A319" s="39"/>
      <c r="B319" s="40"/>
      <c r="C319" s="280" t="s">
        <v>529</v>
      </c>
      <c r="D319" s="280" t="s">
        <v>210</v>
      </c>
      <c r="E319" s="281" t="s">
        <v>2258</v>
      </c>
      <c r="F319" s="282" t="s">
        <v>2259</v>
      </c>
      <c r="G319" s="283" t="s">
        <v>213</v>
      </c>
      <c r="H319" s="284">
        <v>7</v>
      </c>
      <c r="I319" s="285"/>
      <c r="J319" s="286">
        <f>ROUND(I319*H319,2)</f>
        <v>0</v>
      </c>
      <c r="K319" s="282" t="s">
        <v>174</v>
      </c>
      <c r="L319" s="287"/>
      <c r="M319" s="288" t="s">
        <v>1</v>
      </c>
      <c r="N319" s="289" t="s">
        <v>47</v>
      </c>
      <c r="O319" s="92"/>
      <c r="P319" s="236">
        <f>O319*H319</f>
        <v>0</v>
      </c>
      <c r="Q319" s="236">
        <v>0.001</v>
      </c>
      <c r="R319" s="236">
        <f>Q319*H319</f>
        <v>0.0070000000000000001</v>
      </c>
      <c r="S319" s="236">
        <v>0</v>
      </c>
      <c r="T319" s="237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8" t="s">
        <v>2260</v>
      </c>
      <c r="AT319" s="238" t="s">
        <v>210</v>
      </c>
      <c r="AU319" s="238" t="s">
        <v>91</v>
      </c>
      <c r="AY319" s="18" t="s">
        <v>162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8" t="s">
        <v>89</v>
      </c>
      <c r="BK319" s="239">
        <f>ROUND(I319*H319,2)</f>
        <v>0</v>
      </c>
      <c r="BL319" s="18" t="s">
        <v>692</v>
      </c>
      <c r="BM319" s="238" t="s">
        <v>2261</v>
      </c>
    </row>
    <row r="320" s="2" customFormat="1">
      <c r="A320" s="39"/>
      <c r="B320" s="40"/>
      <c r="C320" s="41"/>
      <c r="D320" s="240" t="s">
        <v>170</v>
      </c>
      <c r="E320" s="41"/>
      <c r="F320" s="241" t="s">
        <v>2259</v>
      </c>
      <c r="G320" s="41"/>
      <c r="H320" s="41"/>
      <c r="I320" s="242"/>
      <c r="J320" s="41"/>
      <c r="K320" s="41"/>
      <c r="L320" s="45"/>
      <c r="M320" s="243"/>
      <c r="N320" s="244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170</v>
      </c>
      <c r="AU320" s="18" t="s">
        <v>91</v>
      </c>
    </row>
    <row r="321" s="12" customFormat="1" ht="22.8" customHeight="1">
      <c r="A321" s="12"/>
      <c r="B321" s="211"/>
      <c r="C321" s="212"/>
      <c r="D321" s="213" t="s">
        <v>81</v>
      </c>
      <c r="E321" s="225" t="s">
        <v>2262</v>
      </c>
      <c r="F321" s="225" t="s">
        <v>2263</v>
      </c>
      <c r="G321" s="212"/>
      <c r="H321" s="212"/>
      <c r="I321" s="215"/>
      <c r="J321" s="226">
        <f>BK321</f>
        <v>0</v>
      </c>
      <c r="K321" s="212"/>
      <c r="L321" s="217"/>
      <c r="M321" s="218"/>
      <c r="N321" s="219"/>
      <c r="O321" s="219"/>
      <c r="P321" s="220">
        <f>SUM(P322:P347)</f>
        <v>0</v>
      </c>
      <c r="Q321" s="219"/>
      <c r="R321" s="220">
        <f>SUM(R322:R347)</f>
        <v>0.047627249999999996</v>
      </c>
      <c r="S321" s="219"/>
      <c r="T321" s="221">
        <f>SUM(T322:T347)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2" t="s">
        <v>187</v>
      </c>
      <c r="AT321" s="223" t="s">
        <v>81</v>
      </c>
      <c r="AU321" s="223" t="s">
        <v>89</v>
      </c>
      <c r="AY321" s="222" t="s">
        <v>162</v>
      </c>
      <c r="BK321" s="224">
        <f>SUM(BK322:BK347)</f>
        <v>0</v>
      </c>
    </row>
    <row r="322" s="2" customFormat="1" ht="16.5" customHeight="1">
      <c r="A322" s="39"/>
      <c r="B322" s="40"/>
      <c r="C322" s="227" t="s">
        <v>535</v>
      </c>
      <c r="D322" s="227" t="s">
        <v>164</v>
      </c>
      <c r="E322" s="228" t="s">
        <v>2264</v>
      </c>
      <c r="F322" s="229" t="s">
        <v>2265</v>
      </c>
      <c r="G322" s="230" t="s">
        <v>247</v>
      </c>
      <c r="H322" s="231">
        <v>68.5</v>
      </c>
      <c r="I322" s="232"/>
      <c r="J322" s="233">
        <f>ROUND(I322*H322,2)</f>
        <v>0</v>
      </c>
      <c r="K322" s="229" t="s">
        <v>174</v>
      </c>
      <c r="L322" s="45"/>
      <c r="M322" s="234" t="s">
        <v>1</v>
      </c>
      <c r="N322" s="235" t="s">
        <v>47</v>
      </c>
      <c r="O322" s="92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8" t="s">
        <v>692</v>
      </c>
      <c r="AT322" s="238" t="s">
        <v>164</v>
      </c>
      <c r="AU322" s="238" t="s">
        <v>91</v>
      </c>
      <c r="AY322" s="18" t="s">
        <v>162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8" t="s">
        <v>89</v>
      </c>
      <c r="BK322" s="239">
        <f>ROUND(I322*H322,2)</f>
        <v>0</v>
      </c>
      <c r="BL322" s="18" t="s">
        <v>692</v>
      </c>
      <c r="BM322" s="238" t="s">
        <v>2266</v>
      </c>
    </row>
    <row r="323" s="2" customFormat="1">
      <c r="A323" s="39"/>
      <c r="B323" s="40"/>
      <c r="C323" s="41"/>
      <c r="D323" s="240" t="s">
        <v>170</v>
      </c>
      <c r="E323" s="41"/>
      <c r="F323" s="241" t="s">
        <v>2265</v>
      </c>
      <c r="G323" s="41"/>
      <c r="H323" s="41"/>
      <c r="I323" s="242"/>
      <c r="J323" s="41"/>
      <c r="K323" s="41"/>
      <c r="L323" s="45"/>
      <c r="M323" s="243"/>
      <c r="N323" s="244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170</v>
      </c>
      <c r="AU323" s="18" t="s">
        <v>91</v>
      </c>
    </row>
    <row r="324" s="2" customFormat="1">
      <c r="A324" s="39"/>
      <c r="B324" s="40"/>
      <c r="C324" s="41"/>
      <c r="D324" s="245" t="s">
        <v>177</v>
      </c>
      <c r="E324" s="41"/>
      <c r="F324" s="246" t="s">
        <v>2267</v>
      </c>
      <c r="G324" s="41"/>
      <c r="H324" s="41"/>
      <c r="I324" s="242"/>
      <c r="J324" s="41"/>
      <c r="K324" s="41"/>
      <c r="L324" s="45"/>
      <c r="M324" s="243"/>
      <c r="N324" s="244"/>
      <c r="O324" s="92"/>
      <c r="P324" s="92"/>
      <c r="Q324" s="92"/>
      <c r="R324" s="92"/>
      <c r="S324" s="92"/>
      <c r="T324" s="93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177</v>
      </c>
      <c r="AU324" s="18" t="s">
        <v>91</v>
      </c>
    </row>
    <row r="325" s="13" customFormat="1">
      <c r="A325" s="13"/>
      <c r="B325" s="248"/>
      <c r="C325" s="249"/>
      <c r="D325" s="240" t="s">
        <v>181</v>
      </c>
      <c r="E325" s="250" t="s">
        <v>1</v>
      </c>
      <c r="F325" s="251" t="s">
        <v>2268</v>
      </c>
      <c r="G325" s="249"/>
      <c r="H325" s="250" t="s">
        <v>1</v>
      </c>
      <c r="I325" s="252"/>
      <c r="J325" s="249"/>
      <c r="K325" s="249"/>
      <c r="L325" s="253"/>
      <c r="M325" s="254"/>
      <c r="N325" s="255"/>
      <c r="O325" s="255"/>
      <c r="P325" s="255"/>
      <c r="Q325" s="255"/>
      <c r="R325" s="255"/>
      <c r="S325" s="255"/>
      <c r="T325" s="25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7" t="s">
        <v>181</v>
      </c>
      <c r="AU325" s="257" t="s">
        <v>91</v>
      </c>
      <c r="AV325" s="13" t="s">
        <v>89</v>
      </c>
      <c r="AW325" s="13" t="s">
        <v>38</v>
      </c>
      <c r="AX325" s="13" t="s">
        <v>82</v>
      </c>
      <c r="AY325" s="257" t="s">
        <v>162</v>
      </c>
    </row>
    <row r="326" s="13" customFormat="1">
      <c r="A326" s="13"/>
      <c r="B326" s="248"/>
      <c r="C326" s="249"/>
      <c r="D326" s="240" t="s">
        <v>181</v>
      </c>
      <c r="E326" s="250" t="s">
        <v>1</v>
      </c>
      <c r="F326" s="251" t="s">
        <v>2125</v>
      </c>
      <c r="G326" s="249"/>
      <c r="H326" s="250" t="s">
        <v>1</v>
      </c>
      <c r="I326" s="252"/>
      <c r="J326" s="249"/>
      <c r="K326" s="249"/>
      <c r="L326" s="253"/>
      <c r="M326" s="254"/>
      <c r="N326" s="255"/>
      <c r="O326" s="255"/>
      <c r="P326" s="255"/>
      <c r="Q326" s="255"/>
      <c r="R326" s="255"/>
      <c r="S326" s="255"/>
      <c r="T326" s="25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7" t="s">
        <v>181</v>
      </c>
      <c r="AU326" s="257" t="s">
        <v>91</v>
      </c>
      <c r="AV326" s="13" t="s">
        <v>89</v>
      </c>
      <c r="AW326" s="13" t="s">
        <v>38</v>
      </c>
      <c r="AX326" s="13" t="s">
        <v>82</v>
      </c>
      <c r="AY326" s="257" t="s">
        <v>162</v>
      </c>
    </row>
    <row r="327" s="14" customFormat="1">
      <c r="A327" s="14"/>
      <c r="B327" s="258"/>
      <c r="C327" s="259"/>
      <c r="D327" s="240" t="s">
        <v>181</v>
      </c>
      <c r="E327" s="260" t="s">
        <v>1</v>
      </c>
      <c r="F327" s="261" t="s">
        <v>2269</v>
      </c>
      <c r="G327" s="259"/>
      <c r="H327" s="262">
        <v>58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8" t="s">
        <v>181</v>
      </c>
      <c r="AU327" s="268" t="s">
        <v>91</v>
      </c>
      <c r="AV327" s="14" t="s">
        <v>91</v>
      </c>
      <c r="AW327" s="14" t="s">
        <v>38</v>
      </c>
      <c r="AX327" s="14" t="s">
        <v>82</v>
      </c>
      <c r="AY327" s="268" t="s">
        <v>162</v>
      </c>
    </row>
    <row r="328" s="13" customFormat="1">
      <c r="A328" s="13"/>
      <c r="B328" s="248"/>
      <c r="C328" s="249"/>
      <c r="D328" s="240" t="s">
        <v>181</v>
      </c>
      <c r="E328" s="250" t="s">
        <v>1</v>
      </c>
      <c r="F328" s="251" t="s">
        <v>2155</v>
      </c>
      <c r="G328" s="249"/>
      <c r="H328" s="250" t="s">
        <v>1</v>
      </c>
      <c r="I328" s="252"/>
      <c r="J328" s="249"/>
      <c r="K328" s="249"/>
      <c r="L328" s="253"/>
      <c r="M328" s="254"/>
      <c r="N328" s="255"/>
      <c r="O328" s="255"/>
      <c r="P328" s="255"/>
      <c r="Q328" s="255"/>
      <c r="R328" s="255"/>
      <c r="S328" s="255"/>
      <c r="T328" s="25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181</v>
      </c>
      <c r="AU328" s="257" t="s">
        <v>91</v>
      </c>
      <c r="AV328" s="13" t="s">
        <v>89</v>
      </c>
      <c r="AW328" s="13" t="s">
        <v>38</v>
      </c>
      <c r="AX328" s="13" t="s">
        <v>82</v>
      </c>
      <c r="AY328" s="257" t="s">
        <v>162</v>
      </c>
    </row>
    <row r="329" s="14" customFormat="1">
      <c r="A329" s="14"/>
      <c r="B329" s="258"/>
      <c r="C329" s="259"/>
      <c r="D329" s="240" t="s">
        <v>181</v>
      </c>
      <c r="E329" s="260" t="s">
        <v>1</v>
      </c>
      <c r="F329" s="261" t="s">
        <v>2270</v>
      </c>
      <c r="G329" s="259"/>
      <c r="H329" s="262">
        <v>10.5</v>
      </c>
      <c r="I329" s="263"/>
      <c r="J329" s="259"/>
      <c r="K329" s="259"/>
      <c r="L329" s="264"/>
      <c r="M329" s="265"/>
      <c r="N329" s="266"/>
      <c r="O329" s="266"/>
      <c r="P329" s="266"/>
      <c r="Q329" s="266"/>
      <c r="R329" s="266"/>
      <c r="S329" s="266"/>
      <c r="T329" s="267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8" t="s">
        <v>181</v>
      </c>
      <c r="AU329" s="268" t="s">
        <v>91</v>
      </c>
      <c r="AV329" s="14" t="s">
        <v>91</v>
      </c>
      <c r="AW329" s="14" t="s">
        <v>38</v>
      </c>
      <c r="AX329" s="14" t="s">
        <v>82</v>
      </c>
      <c r="AY329" s="268" t="s">
        <v>162</v>
      </c>
    </row>
    <row r="330" s="15" customFormat="1">
      <c r="A330" s="15"/>
      <c r="B330" s="269"/>
      <c r="C330" s="270"/>
      <c r="D330" s="240" t="s">
        <v>181</v>
      </c>
      <c r="E330" s="271" t="s">
        <v>1</v>
      </c>
      <c r="F330" s="272" t="s">
        <v>186</v>
      </c>
      <c r="G330" s="270"/>
      <c r="H330" s="273">
        <v>68.5</v>
      </c>
      <c r="I330" s="274"/>
      <c r="J330" s="270"/>
      <c r="K330" s="270"/>
      <c r="L330" s="275"/>
      <c r="M330" s="276"/>
      <c r="N330" s="277"/>
      <c r="O330" s="277"/>
      <c r="P330" s="277"/>
      <c r="Q330" s="277"/>
      <c r="R330" s="277"/>
      <c r="S330" s="277"/>
      <c r="T330" s="278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79" t="s">
        <v>181</v>
      </c>
      <c r="AU330" s="279" t="s">
        <v>91</v>
      </c>
      <c r="AV330" s="15" t="s">
        <v>168</v>
      </c>
      <c r="AW330" s="15" t="s">
        <v>38</v>
      </c>
      <c r="AX330" s="15" t="s">
        <v>89</v>
      </c>
      <c r="AY330" s="279" t="s">
        <v>162</v>
      </c>
    </row>
    <row r="331" s="2" customFormat="1" ht="16.5" customHeight="1">
      <c r="A331" s="39"/>
      <c r="B331" s="40"/>
      <c r="C331" s="280" t="s">
        <v>542</v>
      </c>
      <c r="D331" s="280" t="s">
        <v>210</v>
      </c>
      <c r="E331" s="281" t="s">
        <v>2271</v>
      </c>
      <c r="F331" s="282" t="s">
        <v>2272</v>
      </c>
      <c r="G331" s="283" t="s">
        <v>247</v>
      </c>
      <c r="H331" s="284">
        <v>68.5</v>
      </c>
      <c r="I331" s="285"/>
      <c r="J331" s="286">
        <f>ROUND(I331*H331,2)</f>
        <v>0</v>
      </c>
      <c r="K331" s="282" t="s">
        <v>174</v>
      </c>
      <c r="L331" s="287"/>
      <c r="M331" s="288" t="s">
        <v>1</v>
      </c>
      <c r="N331" s="289" t="s">
        <v>47</v>
      </c>
      <c r="O331" s="92"/>
      <c r="P331" s="236">
        <f>O331*H331</f>
        <v>0</v>
      </c>
      <c r="Q331" s="236">
        <v>0.00068999999999999997</v>
      </c>
      <c r="R331" s="236">
        <f>Q331*H331</f>
        <v>0.047264999999999995</v>
      </c>
      <c r="S331" s="236">
        <v>0</v>
      </c>
      <c r="T331" s="237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8" t="s">
        <v>2260</v>
      </c>
      <c r="AT331" s="238" t="s">
        <v>210</v>
      </c>
      <c r="AU331" s="238" t="s">
        <v>91</v>
      </c>
      <c r="AY331" s="18" t="s">
        <v>162</v>
      </c>
      <c r="BE331" s="239">
        <f>IF(N331="základní",J331,0)</f>
        <v>0</v>
      </c>
      <c r="BF331" s="239">
        <f>IF(N331="snížená",J331,0)</f>
        <v>0</v>
      </c>
      <c r="BG331" s="239">
        <f>IF(N331="zákl. přenesená",J331,0)</f>
        <v>0</v>
      </c>
      <c r="BH331" s="239">
        <f>IF(N331="sníž. přenesená",J331,0)</f>
        <v>0</v>
      </c>
      <c r="BI331" s="239">
        <f>IF(N331="nulová",J331,0)</f>
        <v>0</v>
      </c>
      <c r="BJ331" s="18" t="s">
        <v>89</v>
      </c>
      <c r="BK331" s="239">
        <f>ROUND(I331*H331,2)</f>
        <v>0</v>
      </c>
      <c r="BL331" s="18" t="s">
        <v>692</v>
      </c>
      <c r="BM331" s="238" t="s">
        <v>2273</v>
      </c>
    </row>
    <row r="332" s="2" customFormat="1">
      <c r="A332" s="39"/>
      <c r="B332" s="40"/>
      <c r="C332" s="41"/>
      <c r="D332" s="240" t="s">
        <v>170</v>
      </c>
      <c r="E332" s="41"/>
      <c r="F332" s="241" t="s">
        <v>2272</v>
      </c>
      <c r="G332" s="41"/>
      <c r="H332" s="41"/>
      <c r="I332" s="242"/>
      <c r="J332" s="41"/>
      <c r="K332" s="41"/>
      <c r="L332" s="45"/>
      <c r="M332" s="243"/>
      <c r="N332" s="244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170</v>
      </c>
      <c r="AU332" s="18" t="s">
        <v>91</v>
      </c>
    </row>
    <row r="333" s="2" customFormat="1">
      <c r="A333" s="39"/>
      <c r="B333" s="40"/>
      <c r="C333" s="41"/>
      <c r="D333" s="240" t="s">
        <v>179</v>
      </c>
      <c r="E333" s="41"/>
      <c r="F333" s="247" t="s">
        <v>2274</v>
      </c>
      <c r="G333" s="41"/>
      <c r="H333" s="41"/>
      <c r="I333" s="242"/>
      <c r="J333" s="41"/>
      <c r="K333" s="41"/>
      <c r="L333" s="45"/>
      <c r="M333" s="243"/>
      <c r="N333" s="244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179</v>
      </c>
      <c r="AU333" s="18" t="s">
        <v>91</v>
      </c>
    </row>
    <row r="334" s="2" customFormat="1" ht="16.5" customHeight="1">
      <c r="A334" s="39"/>
      <c r="B334" s="40"/>
      <c r="C334" s="227" t="s">
        <v>547</v>
      </c>
      <c r="D334" s="227" t="s">
        <v>164</v>
      </c>
      <c r="E334" s="228" t="s">
        <v>2275</v>
      </c>
      <c r="F334" s="229" t="s">
        <v>2276</v>
      </c>
      <c r="G334" s="230" t="s">
        <v>247</v>
      </c>
      <c r="H334" s="231">
        <v>0.5</v>
      </c>
      <c r="I334" s="232"/>
      <c r="J334" s="233">
        <f>ROUND(I334*H334,2)</f>
        <v>0</v>
      </c>
      <c r="K334" s="229" t="s">
        <v>174</v>
      </c>
      <c r="L334" s="45"/>
      <c r="M334" s="234" t="s">
        <v>1</v>
      </c>
      <c r="N334" s="235" t="s">
        <v>47</v>
      </c>
      <c r="O334" s="92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8" t="s">
        <v>692</v>
      </c>
      <c r="AT334" s="238" t="s">
        <v>164</v>
      </c>
      <c r="AU334" s="238" t="s">
        <v>91</v>
      </c>
      <c r="AY334" s="18" t="s">
        <v>162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8" t="s">
        <v>89</v>
      </c>
      <c r="BK334" s="239">
        <f>ROUND(I334*H334,2)</f>
        <v>0</v>
      </c>
      <c r="BL334" s="18" t="s">
        <v>692</v>
      </c>
      <c r="BM334" s="238" t="s">
        <v>2277</v>
      </c>
    </row>
    <row r="335" s="2" customFormat="1">
      <c r="A335" s="39"/>
      <c r="B335" s="40"/>
      <c r="C335" s="41"/>
      <c r="D335" s="240" t="s">
        <v>170</v>
      </c>
      <c r="E335" s="41"/>
      <c r="F335" s="241" t="s">
        <v>2278</v>
      </c>
      <c r="G335" s="41"/>
      <c r="H335" s="41"/>
      <c r="I335" s="242"/>
      <c r="J335" s="41"/>
      <c r="K335" s="41"/>
      <c r="L335" s="45"/>
      <c r="M335" s="243"/>
      <c r="N335" s="244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170</v>
      </c>
      <c r="AU335" s="18" t="s">
        <v>91</v>
      </c>
    </row>
    <row r="336" s="2" customFormat="1">
      <c r="A336" s="39"/>
      <c r="B336" s="40"/>
      <c r="C336" s="41"/>
      <c r="D336" s="245" t="s">
        <v>177</v>
      </c>
      <c r="E336" s="41"/>
      <c r="F336" s="246" t="s">
        <v>2279</v>
      </c>
      <c r="G336" s="41"/>
      <c r="H336" s="41"/>
      <c r="I336" s="242"/>
      <c r="J336" s="41"/>
      <c r="K336" s="41"/>
      <c r="L336" s="45"/>
      <c r="M336" s="243"/>
      <c r="N336" s="244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177</v>
      </c>
      <c r="AU336" s="18" t="s">
        <v>91</v>
      </c>
    </row>
    <row r="337" s="13" customFormat="1">
      <c r="A337" s="13"/>
      <c r="B337" s="248"/>
      <c r="C337" s="249"/>
      <c r="D337" s="240" t="s">
        <v>181</v>
      </c>
      <c r="E337" s="250" t="s">
        <v>1</v>
      </c>
      <c r="F337" s="251" t="s">
        <v>2268</v>
      </c>
      <c r="G337" s="249"/>
      <c r="H337" s="250" t="s">
        <v>1</v>
      </c>
      <c r="I337" s="252"/>
      <c r="J337" s="249"/>
      <c r="K337" s="249"/>
      <c r="L337" s="253"/>
      <c r="M337" s="254"/>
      <c r="N337" s="255"/>
      <c r="O337" s="255"/>
      <c r="P337" s="255"/>
      <c r="Q337" s="255"/>
      <c r="R337" s="255"/>
      <c r="S337" s="255"/>
      <c r="T337" s="25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7" t="s">
        <v>181</v>
      </c>
      <c r="AU337" s="257" t="s">
        <v>91</v>
      </c>
      <c r="AV337" s="13" t="s">
        <v>89</v>
      </c>
      <c r="AW337" s="13" t="s">
        <v>38</v>
      </c>
      <c r="AX337" s="13" t="s">
        <v>82</v>
      </c>
      <c r="AY337" s="257" t="s">
        <v>162</v>
      </c>
    </row>
    <row r="338" s="13" customFormat="1">
      <c r="A338" s="13"/>
      <c r="B338" s="248"/>
      <c r="C338" s="249"/>
      <c r="D338" s="240" t="s">
        <v>181</v>
      </c>
      <c r="E338" s="250" t="s">
        <v>1</v>
      </c>
      <c r="F338" s="251" t="s">
        <v>2155</v>
      </c>
      <c r="G338" s="249"/>
      <c r="H338" s="250" t="s">
        <v>1</v>
      </c>
      <c r="I338" s="252"/>
      <c r="J338" s="249"/>
      <c r="K338" s="249"/>
      <c r="L338" s="253"/>
      <c r="M338" s="254"/>
      <c r="N338" s="255"/>
      <c r="O338" s="255"/>
      <c r="P338" s="255"/>
      <c r="Q338" s="255"/>
      <c r="R338" s="255"/>
      <c r="S338" s="255"/>
      <c r="T338" s="25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7" t="s">
        <v>181</v>
      </c>
      <c r="AU338" s="257" t="s">
        <v>91</v>
      </c>
      <c r="AV338" s="13" t="s">
        <v>89</v>
      </c>
      <c r="AW338" s="13" t="s">
        <v>38</v>
      </c>
      <c r="AX338" s="13" t="s">
        <v>82</v>
      </c>
      <c r="AY338" s="257" t="s">
        <v>162</v>
      </c>
    </row>
    <row r="339" s="14" customFormat="1">
      <c r="A339" s="14"/>
      <c r="B339" s="258"/>
      <c r="C339" s="259"/>
      <c r="D339" s="240" t="s">
        <v>181</v>
      </c>
      <c r="E339" s="260" t="s">
        <v>1</v>
      </c>
      <c r="F339" s="261" t="s">
        <v>2280</v>
      </c>
      <c r="G339" s="259"/>
      <c r="H339" s="262">
        <v>0.5</v>
      </c>
      <c r="I339" s="263"/>
      <c r="J339" s="259"/>
      <c r="K339" s="259"/>
      <c r="L339" s="264"/>
      <c r="M339" s="265"/>
      <c r="N339" s="266"/>
      <c r="O339" s="266"/>
      <c r="P339" s="266"/>
      <c r="Q339" s="266"/>
      <c r="R339" s="266"/>
      <c r="S339" s="266"/>
      <c r="T339" s="267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8" t="s">
        <v>181</v>
      </c>
      <c r="AU339" s="268" t="s">
        <v>91</v>
      </c>
      <c r="AV339" s="14" t="s">
        <v>91</v>
      </c>
      <c r="AW339" s="14" t="s">
        <v>38</v>
      </c>
      <c r="AX339" s="14" t="s">
        <v>89</v>
      </c>
      <c r="AY339" s="268" t="s">
        <v>162</v>
      </c>
    </row>
    <row r="340" s="2" customFormat="1" ht="16.5" customHeight="1">
      <c r="A340" s="39"/>
      <c r="B340" s="40"/>
      <c r="C340" s="280" t="s">
        <v>555</v>
      </c>
      <c r="D340" s="280" t="s">
        <v>210</v>
      </c>
      <c r="E340" s="281" t="s">
        <v>2281</v>
      </c>
      <c r="F340" s="282" t="s">
        <v>2282</v>
      </c>
      <c r="G340" s="283" t="s">
        <v>247</v>
      </c>
      <c r="H340" s="284">
        <v>0.52500000000000002</v>
      </c>
      <c r="I340" s="285"/>
      <c r="J340" s="286">
        <f>ROUND(I340*H340,2)</f>
        <v>0</v>
      </c>
      <c r="K340" s="282" t="s">
        <v>174</v>
      </c>
      <c r="L340" s="287"/>
      <c r="M340" s="288" t="s">
        <v>1</v>
      </c>
      <c r="N340" s="289" t="s">
        <v>47</v>
      </c>
      <c r="O340" s="92"/>
      <c r="P340" s="236">
        <f>O340*H340</f>
        <v>0</v>
      </c>
      <c r="Q340" s="236">
        <v>0.00068999999999999997</v>
      </c>
      <c r="R340" s="236">
        <f>Q340*H340</f>
        <v>0.00036225</v>
      </c>
      <c r="S340" s="236">
        <v>0</v>
      </c>
      <c r="T340" s="23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8" t="s">
        <v>2260</v>
      </c>
      <c r="AT340" s="238" t="s">
        <v>210</v>
      </c>
      <c r="AU340" s="238" t="s">
        <v>91</v>
      </c>
      <c r="AY340" s="18" t="s">
        <v>162</v>
      </c>
      <c r="BE340" s="239">
        <f>IF(N340="základní",J340,0)</f>
        <v>0</v>
      </c>
      <c r="BF340" s="239">
        <f>IF(N340="snížená",J340,0)</f>
        <v>0</v>
      </c>
      <c r="BG340" s="239">
        <f>IF(N340="zákl. přenesená",J340,0)</f>
        <v>0</v>
      </c>
      <c r="BH340" s="239">
        <f>IF(N340="sníž. přenesená",J340,0)</f>
        <v>0</v>
      </c>
      <c r="BI340" s="239">
        <f>IF(N340="nulová",J340,0)</f>
        <v>0</v>
      </c>
      <c r="BJ340" s="18" t="s">
        <v>89</v>
      </c>
      <c r="BK340" s="239">
        <f>ROUND(I340*H340,2)</f>
        <v>0</v>
      </c>
      <c r="BL340" s="18" t="s">
        <v>692</v>
      </c>
      <c r="BM340" s="238" t="s">
        <v>2283</v>
      </c>
    </row>
    <row r="341" s="2" customFormat="1">
      <c r="A341" s="39"/>
      <c r="B341" s="40"/>
      <c r="C341" s="41"/>
      <c r="D341" s="240" t="s">
        <v>170</v>
      </c>
      <c r="E341" s="41"/>
      <c r="F341" s="241" t="s">
        <v>2282</v>
      </c>
      <c r="G341" s="41"/>
      <c r="H341" s="41"/>
      <c r="I341" s="242"/>
      <c r="J341" s="41"/>
      <c r="K341" s="41"/>
      <c r="L341" s="45"/>
      <c r="M341" s="243"/>
      <c r="N341" s="244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170</v>
      </c>
      <c r="AU341" s="18" t="s">
        <v>91</v>
      </c>
    </row>
    <row r="342" s="14" customFormat="1">
      <c r="A342" s="14"/>
      <c r="B342" s="258"/>
      <c r="C342" s="259"/>
      <c r="D342" s="240" t="s">
        <v>181</v>
      </c>
      <c r="E342" s="259"/>
      <c r="F342" s="261" t="s">
        <v>2284</v>
      </c>
      <c r="G342" s="259"/>
      <c r="H342" s="262">
        <v>0.52500000000000002</v>
      </c>
      <c r="I342" s="263"/>
      <c r="J342" s="259"/>
      <c r="K342" s="259"/>
      <c r="L342" s="264"/>
      <c r="M342" s="265"/>
      <c r="N342" s="266"/>
      <c r="O342" s="266"/>
      <c r="P342" s="266"/>
      <c r="Q342" s="266"/>
      <c r="R342" s="266"/>
      <c r="S342" s="266"/>
      <c r="T342" s="267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8" t="s">
        <v>181</v>
      </c>
      <c r="AU342" s="268" t="s">
        <v>91</v>
      </c>
      <c r="AV342" s="14" t="s">
        <v>91</v>
      </c>
      <c r="AW342" s="14" t="s">
        <v>4</v>
      </c>
      <c r="AX342" s="14" t="s">
        <v>89</v>
      </c>
      <c r="AY342" s="268" t="s">
        <v>162</v>
      </c>
    </row>
    <row r="343" s="2" customFormat="1" ht="16.5" customHeight="1">
      <c r="A343" s="39"/>
      <c r="B343" s="40"/>
      <c r="C343" s="227" t="s">
        <v>559</v>
      </c>
      <c r="D343" s="227" t="s">
        <v>164</v>
      </c>
      <c r="E343" s="228" t="s">
        <v>2285</v>
      </c>
      <c r="F343" s="229" t="s">
        <v>2286</v>
      </c>
      <c r="G343" s="230" t="s">
        <v>2287</v>
      </c>
      <c r="H343" s="231">
        <v>0.058000000000000003</v>
      </c>
      <c r="I343" s="232"/>
      <c r="J343" s="233">
        <f>ROUND(I343*H343,2)</f>
        <v>0</v>
      </c>
      <c r="K343" s="229" t="s">
        <v>174</v>
      </c>
      <c r="L343" s="45"/>
      <c r="M343" s="234" t="s">
        <v>1</v>
      </c>
      <c r="N343" s="235" t="s">
        <v>47</v>
      </c>
      <c r="O343" s="92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8" t="s">
        <v>692</v>
      </c>
      <c r="AT343" s="238" t="s">
        <v>164</v>
      </c>
      <c r="AU343" s="238" t="s">
        <v>91</v>
      </c>
      <c r="AY343" s="18" t="s">
        <v>162</v>
      </c>
      <c r="BE343" s="239">
        <f>IF(N343="základní",J343,0)</f>
        <v>0</v>
      </c>
      <c r="BF343" s="239">
        <f>IF(N343="snížená",J343,0)</f>
        <v>0</v>
      </c>
      <c r="BG343" s="239">
        <f>IF(N343="zákl. přenesená",J343,0)</f>
        <v>0</v>
      </c>
      <c r="BH343" s="239">
        <f>IF(N343="sníž. přenesená",J343,0)</f>
        <v>0</v>
      </c>
      <c r="BI343" s="239">
        <f>IF(N343="nulová",J343,0)</f>
        <v>0</v>
      </c>
      <c r="BJ343" s="18" t="s">
        <v>89</v>
      </c>
      <c r="BK343" s="239">
        <f>ROUND(I343*H343,2)</f>
        <v>0</v>
      </c>
      <c r="BL343" s="18" t="s">
        <v>692</v>
      </c>
      <c r="BM343" s="238" t="s">
        <v>2288</v>
      </c>
    </row>
    <row r="344" s="2" customFormat="1">
      <c r="A344" s="39"/>
      <c r="B344" s="40"/>
      <c r="C344" s="41"/>
      <c r="D344" s="240" t="s">
        <v>170</v>
      </c>
      <c r="E344" s="41"/>
      <c r="F344" s="241" t="s">
        <v>2289</v>
      </c>
      <c r="G344" s="41"/>
      <c r="H344" s="41"/>
      <c r="I344" s="242"/>
      <c r="J344" s="41"/>
      <c r="K344" s="41"/>
      <c r="L344" s="45"/>
      <c r="M344" s="243"/>
      <c r="N344" s="244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170</v>
      </c>
      <c r="AU344" s="18" t="s">
        <v>91</v>
      </c>
    </row>
    <row r="345" s="2" customFormat="1">
      <c r="A345" s="39"/>
      <c r="B345" s="40"/>
      <c r="C345" s="41"/>
      <c r="D345" s="245" t="s">
        <v>177</v>
      </c>
      <c r="E345" s="41"/>
      <c r="F345" s="246" t="s">
        <v>2290</v>
      </c>
      <c r="G345" s="41"/>
      <c r="H345" s="41"/>
      <c r="I345" s="242"/>
      <c r="J345" s="41"/>
      <c r="K345" s="41"/>
      <c r="L345" s="45"/>
      <c r="M345" s="243"/>
      <c r="N345" s="244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177</v>
      </c>
      <c r="AU345" s="18" t="s">
        <v>91</v>
      </c>
    </row>
    <row r="346" s="13" customFormat="1">
      <c r="A346" s="13"/>
      <c r="B346" s="248"/>
      <c r="C346" s="249"/>
      <c r="D346" s="240" t="s">
        <v>181</v>
      </c>
      <c r="E346" s="250" t="s">
        <v>1</v>
      </c>
      <c r="F346" s="251" t="s">
        <v>2268</v>
      </c>
      <c r="G346" s="249"/>
      <c r="H346" s="250" t="s">
        <v>1</v>
      </c>
      <c r="I346" s="252"/>
      <c r="J346" s="249"/>
      <c r="K346" s="249"/>
      <c r="L346" s="253"/>
      <c r="M346" s="254"/>
      <c r="N346" s="255"/>
      <c r="O346" s="255"/>
      <c r="P346" s="255"/>
      <c r="Q346" s="255"/>
      <c r="R346" s="255"/>
      <c r="S346" s="255"/>
      <c r="T346" s="25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7" t="s">
        <v>181</v>
      </c>
      <c r="AU346" s="257" t="s">
        <v>91</v>
      </c>
      <c r="AV346" s="13" t="s">
        <v>89</v>
      </c>
      <c r="AW346" s="13" t="s">
        <v>38</v>
      </c>
      <c r="AX346" s="13" t="s">
        <v>82</v>
      </c>
      <c r="AY346" s="257" t="s">
        <v>162</v>
      </c>
    </row>
    <row r="347" s="14" customFormat="1">
      <c r="A347" s="14"/>
      <c r="B347" s="258"/>
      <c r="C347" s="259"/>
      <c r="D347" s="240" t="s">
        <v>181</v>
      </c>
      <c r="E347" s="260" t="s">
        <v>1</v>
      </c>
      <c r="F347" s="261" t="s">
        <v>2291</v>
      </c>
      <c r="G347" s="259"/>
      <c r="H347" s="262">
        <v>0.058000000000000003</v>
      </c>
      <c r="I347" s="263"/>
      <c r="J347" s="259"/>
      <c r="K347" s="259"/>
      <c r="L347" s="264"/>
      <c r="M347" s="265"/>
      <c r="N347" s="266"/>
      <c r="O347" s="266"/>
      <c r="P347" s="266"/>
      <c r="Q347" s="266"/>
      <c r="R347" s="266"/>
      <c r="S347" s="266"/>
      <c r="T347" s="267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8" t="s">
        <v>181</v>
      </c>
      <c r="AU347" s="268" t="s">
        <v>91</v>
      </c>
      <c r="AV347" s="14" t="s">
        <v>91</v>
      </c>
      <c r="AW347" s="14" t="s">
        <v>38</v>
      </c>
      <c r="AX347" s="14" t="s">
        <v>89</v>
      </c>
      <c r="AY347" s="268" t="s">
        <v>162</v>
      </c>
    </row>
    <row r="348" s="12" customFormat="1" ht="22.8" customHeight="1">
      <c r="A348" s="12"/>
      <c r="B348" s="211"/>
      <c r="C348" s="212"/>
      <c r="D348" s="213" t="s">
        <v>81</v>
      </c>
      <c r="E348" s="225" t="s">
        <v>2292</v>
      </c>
      <c r="F348" s="225" t="s">
        <v>2293</v>
      </c>
      <c r="G348" s="212"/>
      <c r="H348" s="212"/>
      <c r="I348" s="215"/>
      <c r="J348" s="226">
        <f>BK348</f>
        <v>0</v>
      </c>
      <c r="K348" s="212"/>
      <c r="L348" s="217"/>
      <c r="M348" s="218"/>
      <c r="N348" s="219"/>
      <c r="O348" s="219"/>
      <c r="P348" s="220">
        <f>SUM(P349:P354)</f>
        <v>0</v>
      </c>
      <c r="Q348" s="219"/>
      <c r="R348" s="220">
        <f>SUM(R349:R354)</f>
        <v>0.0052199999999999998</v>
      </c>
      <c r="S348" s="219"/>
      <c r="T348" s="221">
        <f>SUM(T349:T354)</f>
        <v>0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22" t="s">
        <v>187</v>
      </c>
      <c r="AT348" s="223" t="s">
        <v>81</v>
      </c>
      <c r="AU348" s="223" t="s">
        <v>89</v>
      </c>
      <c r="AY348" s="222" t="s">
        <v>162</v>
      </c>
      <c r="BK348" s="224">
        <f>SUM(BK349:BK354)</f>
        <v>0</v>
      </c>
    </row>
    <row r="349" s="2" customFormat="1" ht="16.5" customHeight="1">
      <c r="A349" s="39"/>
      <c r="B349" s="40"/>
      <c r="C349" s="227" t="s">
        <v>566</v>
      </c>
      <c r="D349" s="227" t="s">
        <v>164</v>
      </c>
      <c r="E349" s="228" t="s">
        <v>2294</v>
      </c>
      <c r="F349" s="229" t="s">
        <v>2295</v>
      </c>
      <c r="G349" s="230" t="s">
        <v>247</v>
      </c>
      <c r="H349" s="231">
        <v>87</v>
      </c>
      <c r="I349" s="232"/>
      <c r="J349" s="233">
        <f>ROUND(I349*H349,2)</f>
        <v>0</v>
      </c>
      <c r="K349" s="229" t="s">
        <v>174</v>
      </c>
      <c r="L349" s="45"/>
      <c r="M349" s="234" t="s">
        <v>1</v>
      </c>
      <c r="N349" s="235" t="s">
        <v>47</v>
      </c>
      <c r="O349" s="92"/>
      <c r="P349" s="236">
        <f>O349*H349</f>
        <v>0</v>
      </c>
      <c r="Q349" s="236">
        <v>6.0000000000000002E-05</v>
      </c>
      <c r="R349" s="236">
        <f>Q349*H349</f>
        <v>0.0052199999999999998</v>
      </c>
      <c r="S349" s="236">
        <v>0</v>
      </c>
      <c r="T349" s="237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8" t="s">
        <v>692</v>
      </c>
      <c r="AT349" s="238" t="s">
        <v>164</v>
      </c>
      <c r="AU349" s="238" t="s">
        <v>91</v>
      </c>
      <c r="AY349" s="18" t="s">
        <v>162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8" t="s">
        <v>89</v>
      </c>
      <c r="BK349" s="239">
        <f>ROUND(I349*H349,2)</f>
        <v>0</v>
      </c>
      <c r="BL349" s="18" t="s">
        <v>692</v>
      </c>
      <c r="BM349" s="238" t="s">
        <v>2296</v>
      </c>
    </row>
    <row r="350" s="2" customFormat="1">
      <c r="A350" s="39"/>
      <c r="B350" s="40"/>
      <c r="C350" s="41"/>
      <c r="D350" s="240" t="s">
        <v>170</v>
      </c>
      <c r="E350" s="41"/>
      <c r="F350" s="241" t="s">
        <v>2297</v>
      </c>
      <c r="G350" s="41"/>
      <c r="H350" s="41"/>
      <c r="I350" s="242"/>
      <c r="J350" s="41"/>
      <c r="K350" s="41"/>
      <c r="L350" s="45"/>
      <c r="M350" s="243"/>
      <c r="N350" s="244"/>
      <c r="O350" s="92"/>
      <c r="P350" s="92"/>
      <c r="Q350" s="92"/>
      <c r="R350" s="92"/>
      <c r="S350" s="92"/>
      <c r="T350" s="93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170</v>
      </c>
      <c r="AU350" s="18" t="s">
        <v>91</v>
      </c>
    </row>
    <row r="351" s="2" customFormat="1">
      <c r="A351" s="39"/>
      <c r="B351" s="40"/>
      <c r="C351" s="41"/>
      <c r="D351" s="245" t="s">
        <v>177</v>
      </c>
      <c r="E351" s="41"/>
      <c r="F351" s="246" t="s">
        <v>2298</v>
      </c>
      <c r="G351" s="41"/>
      <c r="H351" s="41"/>
      <c r="I351" s="242"/>
      <c r="J351" s="41"/>
      <c r="K351" s="41"/>
      <c r="L351" s="45"/>
      <c r="M351" s="243"/>
      <c r="N351" s="244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177</v>
      </c>
      <c r="AU351" s="18" t="s">
        <v>91</v>
      </c>
    </row>
    <row r="352" s="13" customFormat="1">
      <c r="A352" s="13"/>
      <c r="B352" s="248"/>
      <c r="C352" s="249"/>
      <c r="D352" s="240" t="s">
        <v>181</v>
      </c>
      <c r="E352" s="250" t="s">
        <v>1</v>
      </c>
      <c r="F352" s="251" t="s">
        <v>2268</v>
      </c>
      <c r="G352" s="249"/>
      <c r="H352" s="250" t="s">
        <v>1</v>
      </c>
      <c r="I352" s="252"/>
      <c r="J352" s="249"/>
      <c r="K352" s="249"/>
      <c r="L352" s="253"/>
      <c r="M352" s="254"/>
      <c r="N352" s="255"/>
      <c r="O352" s="255"/>
      <c r="P352" s="255"/>
      <c r="Q352" s="255"/>
      <c r="R352" s="255"/>
      <c r="S352" s="255"/>
      <c r="T352" s="25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7" t="s">
        <v>181</v>
      </c>
      <c r="AU352" s="257" t="s">
        <v>91</v>
      </c>
      <c r="AV352" s="13" t="s">
        <v>89</v>
      </c>
      <c r="AW352" s="13" t="s">
        <v>38</v>
      </c>
      <c r="AX352" s="13" t="s">
        <v>82</v>
      </c>
      <c r="AY352" s="257" t="s">
        <v>162</v>
      </c>
    </row>
    <row r="353" s="13" customFormat="1">
      <c r="A353" s="13"/>
      <c r="B353" s="248"/>
      <c r="C353" s="249"/>
      <c r="D353" s="240" t="s">
        <v>181</v>
      </c>
      <c r="E353" s="250" t="s">
        <v>1</v>
      </c>
      <c r="F353" s="251" t="s">
        <v>2299</v>
      </c>
      <c r="G353" s="249"/>
      <c r="H353" s="250" t="s">
        <v>1</v>
      </c>
      <c r="I353" s="252"/>
      <c r="J353" s="249"/>
      <c r="K353" s="249"/>
      <c r="L353" s="253"/>
      <c r="M353" s="254"/>
      <c r="N353" s="255"/>
      <c r="O353" s="255"/>
      <c r="P353" s="255"/>
      <c r="Q353" s="255"/>
      <c r="R353" s="255"/>
      <c r="S353" s="255"/>
      <c r="T353" s="25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7" t="s">
        <v>181</v>
      </c>
      <c r="AU353" s="257" t="s">
        <v>91</v>
      </c>
      <c r="AV353" s="13" t="s">
        <v>89</v>
      </c>
      <c r="AW353" s="13" t="s">
        <v>38</v>
      </c>
      <c r="AX353" s="13" t="s">
        <v>82</v>
      </c>
      <c r="AY353" s="257" t="s">
        <v>162</v>
      </c>
    </row>
    <row r="354" s="14" customFormat="1">
      <c r="A354" s="14"/>
      <c r="B354" s="258"/>
      <c r="C354" s="259"/>
      <c r="D354" s="240" t="s">
        <v>181</v>
      </c>
      <c r="E354" s="260" t="s">
        <v>1</v>
      </c>
      <c r="F354" s="261" t="s">
        <v>2300</v>
      </c>
      <c r="G354" s="259"/>
      <c r="H354" s="262">
        <v>87</v>
      </c>
      <c r="I354" s="263"/>
      <c r="J354" s="259"/>
      <c r="K354" s="259"/>
      <c r="L354" s="264"/>
      <c r="M354" s="301"/>
      <c r="N354" s="302"/>
      <c r="O354" s="302"/>
      <c r="P354" s="302"/>
      <c r="Q354" s="302"/>
      <c r="R354" s="302"/>
      <c r="S354" s="302"/>
      <c r="T354" s="30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8" t="s">
        <v>181</v>
      </c>
      <c r="AU354" s="268" t="s">
        <v>91</v>
      </c>
      <c r="AV354" s="14" t="s">
        <v>91</v>
      </c>
      <c r="AW354" s="14" t="s">
        <v>38</v>
      </c>
      <c r="AX354" s="14" t="s">
        <v>89</v>
      </c>
      <c r="AY354" s="268" t="s">
        <v>162</v>
      </c>
    </row>
    <row r="355" s="2" customFormat="1" ht="6.96" customHeight="1">
      <c r="A355" s="39"/>
      <c r="B355" s="67"/>
      <c r="C355" s="68"/>
      <c r="D355" s="68"/>
      <c r="E355" s="68"/>
      <c r="F355" s="68"/>
      <c r="G355" s="68"/>
      <c r="H355" s="68"/>
      <c r="I355" s="68"/>
      <c r="J355" s="68"/>
      <c r="K355" s="68"/>
      <c r="L355" s="45"/>
      <c r="M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</row>
  </sheetData>
  <sheetProtection sheet="1" autoFilter="0" formatColumns="0" formatRows="0" objects="1" scenarios="1" spinCount="100000" saltValue="hs93fZQtd7G58gcSIEcWe3oYRgZK+wvpTgmokkJvwFzvsoDV6rt3IUEBi1Z204ourTgLrDmh0L6+5MpNKMf9FA==" hashValue="WjV/PwrCnk8ti9e/eBpBDnODn+uqqFIfrM/9Ahan/gohISa2SDJhEMFZXiV8HGYwtz92CKLf/DaCXAnj/LUjTQ==" algorithmName="SHA-512" password="CC35"/>
  <autoFilter ref="C129:K35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5" r:id="rId1" display="https://podminky.urs.cz/item/CS_URS_2024_01/113107042"/>
    <hyperlink ref="F140" r:id="rId2" display="https://podminky.urs.cz/item/CS_URS_2024_01/132112222"/>
    <hyperlink ref="F146" r:id="rId3" display="https://podminky.urs.cz/item/CS_URS_2024_01/132312221"/>
    <hyperlink ref="F152" r:id="rId4" display="https://podminky.urs.cz/item/CS_URS_2024_01/133112811"/>
    <hyperlink ref="F158" r:id="rId5" display="https://podminky.urs.cz/item/CS_URS_2024_01/133312811"/>
    <hyperlink ref="F164" r:id="rId6" display="https://podminky.urs.cz/item/CS_URS_2024_01/166111101"/>
    <hyperlink ref="F168" r:id="rId7" display="https://podminky.urs.cz/item/CS_URS_2024_01/166111111"/>
    <hyperlink ref="F172" r:id="rId8" display="https://podminky.urs.cz/item/CS_URS_2024_01/175111101"/>
    <hyperlink ref="F180" r:id="rId9" display="https://podminky.urs.cz/item/CS_URS_2024_01/174111101"/>
    <hyperlink ref="F186" r:id="rId10" display="https://podminky.urs.cz/item/CS_URS_2024_01/451573111"/>
    <hyperlink ref="F192" r:id="rId11" display="https://podminky.urs.cz/item/CS_URS_2024_01/564940411"/>
    <hyperlink ref="F195" r:id="rId12" display="https://podminky.urs.cz/item/CS_URS_2024_01/578143133"/>
    <hyperlink ref="F199" r:id="rId13" display="https://podminky.urs.cz/item/CS_URS_2024_01/871161141"/>
    <hyperlink ref="F207" r:id="rId14" display="https://podminky.urs.cz/item/CS_URS_2024_01/877161201"/>
    <hyperlink ref="F214" r:id="rId15" display="https://podminky.urs.cz/item/CS_URS_2024_01/877161210"/>
    <hyperlink ref="F221" r:id="rId16" display="https://podminky.urs.cz/item/CS_URS_2024_01/877161212"/>
    <hyperlink ref="F233" r:id="rId17" display="https://podminky.urs.cz/item/CS_URS_2024_01/877161218"/>
    <hyperlink ref="F238" r:id="rId18" display="https://podminky.urs.cz/item/CS_URS_2024_01/879171111"/>
    <hyperlink ref="F241" r:id="rId19" display="https://podminky.urs.cz/item/CS_URS_2024_01/891171322"/>
    <hyperlink ref="F246" r:id="rId20" display="https://podminky.urs.cz/item/CS_URS_2024_01/893811212"/>
    <hyperlink ref="F253" r:id="rId21" display="https://podminky.urs.cz/item/CS_URS_2024_01/899620141"/>
    <hyperlink ref="F260" r:id="rId22" display="https://podminky.urs.cz/item/CS_URS_2023_02/899640111"/>
    <hyperlink ref="F268" r:id="rId23" display="https://podminky.urs.cz/item/CS_URS_2024_01/919735112"/>
    <hyperlink ref="F273" r:id="rId24" display="https://podminky.urs.cz/item/CS_URS_2024_01/997013501"/>
    <hyperlink ref="F287" r:id="rId25" display="https://podminky.urs.cz/item/CS_URS_2024_01/998276101"/>
    <hyperlink ref="F308" r:id="rId26" display="https://podminky.urs.cz/item/CS_URS_2024_01/998722121"/>
    <hyperlink ref="F313" r:id="rId27" display="https://podminky.urs.cz/item/CS_URS_2024_01/210103011"/>
    <hyperlink ref="F324" r:id="rId28" display="https://podminky.urs.cz/item/CS_URS_2024_01/220060423"/>
    <hyperlink ref="F336" r:id="rId29" display="https://podminky.urs.cz/item/CS_URS_2024_01/220182002"/>
    <hyperlink ref="F345" r:id="rId30" display="https://podminky.urs.cz/item/CS_URS_2024_01/220182025"/>
    <hyperlink ref="F351" r:id="rId31" display="https://podminky.urs.cz/item/CS_URS_2024_01/460671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91</v>
      </c>
    </row>
    <row r="4" s="1" customFormat="1" ht="24.96" customHeight="1">
      <c r="B4" s="21"/>
      <c r="D4" s="149" t="s">
        <v>119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VD Lipno I - levobřežní vstup do hráze_DPS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120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2301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19</v>
      </c>
      <c r="G11" s="39"/>
      <c r="H11" s="39"/>
      <c r="I11" s="151" t="s">
        <v>20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22</v>
      </c>
      <c r="E12" s="39"/>
      <c r="F12" s="142" t="s">
        <v>23</v>
      </c>
      <c r="G12" s="39"/>
      <c r="H12" s="39"/>
      <c r="I12" s="151" t="s">
        <v>24</v>
      </c>
      <c r="J12" s="154" t="str">
        <f>'Rekapitulace stavby'!AN8</f>
        <v>10. 12. 2023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26</v>
      </c>
      <c r="E14" s="39"/>
      <c r="F14" s="39"/>
      <c r="G14" s="39"/>
      <c r="H14" s="39"/>
      <c r="I14" s="151" t="s">
        <v>27</v>
      </c>
      <c r="J14" s="142" t="s">
        <v>28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29</v>
      </c>
      <c r="F15" s="39"/>
      <c r="G15" s="39"/>
      <c r="H15" s="39"/>
      <c r="I15" s="151" t="s">
        <v>30</v>
      </c>
      <c r="J15" s="142" t="s">
        <v>31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32</v>
      </c>
      <c r="E17" s="39"/>
      <c r="F17" s="39"/>
      <c r="G17" s="39"/>
      <c r="H17" s="39"/>
      <c r="I17" s="151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30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34</v>
      </c>
      <c r="E20" s="39"/>
      <c r="F20" s="39"/>
      <c r="G20" s="39"/>
      <c r="H20" s="39"/>
      <c r="I20" s="151" t="s">
        <v>27</v>
      </c>
      <c r="J20" s="142" t="s">
        <v>35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36</v>
      </c>
      <c r="F21" s="39"/>
      <c r="G21" s="39"/>
      <c r="H21" s="39"/>
      <c r="I21" s="151" t="s">
        <v>30</v>
      </c>
      <c r="J21" s="142" t="s">
        <v>37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39</v>
      </c>
      <c r="E23" s="39"/>
      <c r="F23" s="39"/>
      <c r="G23" s="39"/>
      <c r="H23" s="39"/>
      <c r="I23" s="151" t="s">
        <v>27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36</v>
      </c>
      <c r="F24" s="39"/>
      <c r="G24" s="39"/>
      <c r="H24" s="39"/>
      <c r="I24" s="151" t="s">
        <v>30</v>
      </c>
      <c r="J24" s="142" t="s">
        <v>37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40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42</v>
      </c>
      <c r="E30" s="39"/>
      <c r="F30" s="39"/>
      <c r="G30" s="39"/>
      <c r="H30" s="39"/>
      <c r="I30" s="39"/>
      <c r="J30" s="161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44</v>
      </c>
      <c r="G32" s="39"/>
      <c r="H32" s="39"/>
      <c r="I32" s="162" t="s">
        <v>43</v>
      </c>
      <c r="J32" s="162" t="s">
        <v>45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46</v>
      </c>
      <c r="E33" s="151" t="s">
        <v>47</v>
      </c>
      <c r="F33" s="164">
        <f>ROUND((SUM(BE121:BE194)),  2)</f>
        <v>0</v>
      </c>
      <c r="G33" s="39"/>
      <c r="H33" s="39"/>
      <c r="I33" s="165">
        <v>0.20999999999999999</v>
      </c>
      <c r="J33" s="164">
        <f>ROUND(((SUM(BE121:BE194))*I33),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48</v>
      </c>
      <c r="F34" s="164">
        <f>ROUND((SUM(BF121:BF194)),  2)</f>
        <v>0</v>
      </c>
      <c r="G34" s="39"/>
      <c r="H34" s="39"/>
      <c r="I34" s="165">
        <v>0.14999999999999999</v>
      </c>
      <c r="J34" s="164">
        <f>ROUND(((SUM(BF121:BF194))*I34),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49</v>
      </c>
      <c r="F35" s="164">
        <f>ROUND((SUM(BG121:BG194)),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50</v>
      </c>
      <c r="F36" s="164">
        <f>ROUND((SUM(BH121:BH194)),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51</v>
      </c>
      <c r="F37" s="164">
        <f>ROUND((SUM(BI121:BI194)),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52</v>
      </c>
      <c r="E39" s="168"/>
      <c r="F39" s="168"/>
      <c r="G39" s="169" t="s">
        <v>53</v>
      </c>
      <c r="H39" s="170" t="s">
        <v>54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55</v>
      </c>
      <c r="E50" s="174"/>
      <c r="F50" s="174"/>
      <c r="G50" s="173" t="s">
        <v>56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57</v>
      </c>
      <c r="E61" s="176"/>
      <c r="F61" s="177" t="s">
        <v>58</v>
      </c>
      <c r="G61" s="175" t="s">
        <v>57</v>
      </c>
      <c r="H61" s="176"/>
      <c r="I61" s="176"/>
      <c r="J61" s="178" t="s">
        <v>58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59</v>
      </c>
      <c r="E65" s="179"/>
      <c r="F65" s="179"/>
      <c r="G65" s="173" t="s">
        <v>60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57</v>
      </c>
      <c r="E76" s="176"/>
      <c r="F76" s="177" t="s">
        <v>58</v>
      </c>
      <c r="G76" s="175" t="s">
        <v>57</v>
      </c>
      <c r="H76" s="176"/>
      <c r="I76" s="176"/>
      <c r="J76" s="178" t="s">
        <v>58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VD Lipno I - levobřežní vstup do hráze_DPS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120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>VD Lipno I</v>
      </c>
      <c r="G89" s="41"/>
      <c r="H89" s="41"/>
      <c r="I89" s="33" t="s">
        <v>24</v>
      </c>
      <c r="J89" s="80" t="str">
        <f>IF(J12="","",J12)</f>
        <v>10. 12. 2023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26</v>
      </c>
      <c r="D91" s="41"/>
      <c r="E91" s="41"/>
      <c r="F91" s="28" t="str">
        <f>E15</f>
        <v>Povodí Vltavy, státní podnik</v>
      </c>
      <c r="G91" s="41"/>
      <c r="H91" s="41"/>
      <c r="I91" s="33" t="s">
        <v>34</v>
      </c>
      <c r="J91" s="37" t="str">
        <f>E21</f>
        <v>VODNÍ DÍLA - TBD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5.65" customHeight="1">
      <c r="A92" s="39"/>
      <c r="B92" s="40"/>
      <c r="C92" s="33" t="s">
        <v>32</v>
      </c>
      <c r="D92" s="41"/>
      <c r="E92" s="41"/>
      <c r="F92" s="28" t="str">
        <f>IF(E18="","",E18)</f>
        <v>Vyplň údaj</v>
      </c>
      <c r="G92" s="41"/>
      <c r="H92" s="41"/>
      <c r="I92" s="33" t="s">
        <v>39</v>
      </c>
      <c r="J92" s="37" t="str">
        <f>E24</f>
        <v>VODNÍ DÍLA - TBD a.s.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125</v>
      </c>
      <c r="D94" s="186"/>
      <c r="E94" s="186"/>
      <c r="F94" s="186"/>
      <c r="G94" s="186"/>
      <c r="H94" s="186"/>
      <c r="I94" s="186"/>
      <c r="J94" s="187" t="s">
        <v>126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127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128</v>
      </c>
    </row>
    <row r="97" s="9" customFormat="1" ht="24.96" customHeight="1">
      <c r="A97" s="9"/>
      <c r="B97" s="189"/>
      <c r="C97" s="190"/>
      <c r="D97" s="191" t="s">
        <v>2302</v>
      </c>
      <c r="E97" s="192"/>
      <c r="F97" s="192"/>
      <c r="G97" s="192"/>
      <c r="H97" s="192"/>
      <c r="I97" s="192"/>
      <c r="J97" s="193">
        <f>J122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2303</v>
      </c>
      <c r="E98" s="197"/>
      <c r="F98" s="197"/>
      <c r="G98" s="197"/>
      <c r="H98" s="197"/>
      <c r="I98" s="197"/>
      <c r="J98" s="198">
        <f>J123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2304</v>
      </c>
      <c r="E99" s="197"/>
      <c r="F99" s="197"/>
      <c r="G99" s="197"/>
      <c r="H99" s="197"/>
      <c r="I99" s="197"/>
      <c r="J99" s="198">
        <f>J133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2305</v>
      </c>
      <c r="E100" s="197"/>
      <c r="F100" s="197"/>
      <c r="G100" s="197"/>
      <c r="H100" s="197"/>
      <c r="I100" s="197"/>
      <c r="J100" s="198">
        <f>J142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2306</v>
      </c>
      <c r="E101" s="197"/>
      <c r="F101" s="197"/>
      <c r="G101" s="197"/>
      <c r="H101" s="197"/>
      <c r="I101" s="197"/>
      <c r="J101" s="198">
        <f>J160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147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84" t="str">
        <f>E7</f>
        <v>VD Lipno I - levobřežní vstup do hráze_DPS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120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 - Vedlejší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22</v>
      </c>
      <c r="D115" s="41"/>
      <c r="E115" s="41"/>
      <c r="F115" s="28" t="str">
        <f>F12</f>
        <v>VD Lipno I</v>
      </c>
      <c r="G115" s="41"/>
      <c r="H115" s="41"/>
      <c r="I115" s="33" t="s">
        <v>24</v>
      </c>
      <c r="J115" s="80" t="str">
        <f>IF(J12="","",J12)</f>
        <v>10. 12. 2023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5.65" customHeight="1">
      <c r="A117" s="39"/>
      <c r="B117" s="40"/>
      <c r="C117" s="33" t="s">
        <v>26</v>
      </c>
      <c r="D117" s="41"/>
      <c r="E117" s="41"/>
      <c r="F117" s="28" t="str">
        <f>E15</f>
        <v>Povodí Vltavy, státní podnik</v>
      </c>
      <c r="G117" s="41"/>
      <c r="H117" s="41"/>
      <c r="I117" s="33" t="s">
        <v>34</v>
      </c>
      <c r="J117" s="37" t="str">
        <f>E21</f>
        <v>VODNÍ DÍLA - TBD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5.65" customHeight="1">
      <c r="A118" s="39"/>
      <c r="B118" s="40"/>
      <c r="C118" s="33" t="s">
        <v>32</v>
      </c>
      <c r="D118" s="41"/>
      <c r="E118" s="41"/>
      <c r="F118" s="28" t="str">
        <f>IF(E18="","",E18)</f>
        <v>Vyplň údaj</v>
      </c>
      <c r="G118" s="41"/>
      <c r="H118" s="41"/>
      <c r="I118" s="33" t="s">
        <v>39</v>
      </c>
      <c r="J118" s="37" t="str">
        <f>E24</f>
        <v>VODNÍ DÍLA - TBD a.s.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200"/>
      <c r="B120" s="201"/>
      <c r="C120" s="202" t="s">
        <v>148</v>
      </c>
      <c r="D120" s="203" t="s">
        <v>67</v>
      </c>
      <c r="E120" s="203" t="s">
        <v>63</v>
      </c>
      <c r="F120" s="203" t="s">
        <v>64</v>
      </c>
      <c r="G120" s="203" t="s">
        <v>149</v>
      </c>
      <c r="H120" s="203" t="s">
        <v>150</v>
      </c>
      <c r="I120" s="203" t="s">
        <v>151</v>
      </c>
      <c r="J120" s="203" t="s">
        <v>126</v>
      </c>
      <c r="K120" s="204" t="s">
        <v>152</v>
      </c>
      <c r="L120" s="205"/>
      <c r="M120" s="101" t="s">
        <v>1</v>
      </c>
      <c r="N120" s="102" t="s">
        <v>46</v>
      </c>
      <c r="O120" s="102" t="s">
        <v>153</v>
      </c>
      <c r="P120" s="102" t="s">
        <v>154</v>
      </c>
      <c r="Q120" s="102" t="s">
        <v>155</v>
      </c>
      <c r="R120" s="102" t="s">
        <v>156</v>
      </c>
      <c r="S120" s="102" t="s">
        <v>157</v>
      </c>
      <c r="T120" s="103" t="s">
        <v>158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9"/>
      <c r="B121" s="40"/>
      <c r="C121" s="108" t="s">
        <v>159</v>
      </c>
      <c r="D121" s="41"/>
      <c r="E121" s="41"/>
      <c r="F121" s="41"/>
      <c r="G121" s="41"/>
      <c r="H121" s="41"/>
      <c r="I121" s="41"/>
      <c r="J121" s="206">
        <f>BK121</f>
        <v>0</v>
      </c>
      <c r="K121" s="41"/>
      <c r="L121" s="45"/>
      <c r="M121" s="104"/>
      <c r="N121" s="207"/>
      <c r="O121" s="105"/>
      <c r="P121" s="208">
        <f>P122</f>
        <v>0</v>
      </c>
      <c r="Q121" s="105"/>
      <c r="R121" s="208">
        <f>R122</f>
        <v>0</v>
      </c>
      <c r="S121" s="105"/>
      <c r="T121" s="209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81</v>
      </c>
      <c r="AU121" s="18" t="s">
        <v>128</v>
      </c>
      <c r="BK121" s="210">
        <f>BK122</f>
        <v>0</v>
      </c>
    </row>
    <row r="122" s="12" customFormat="1" ht="25.92" customHeight="1">
      <c r="A122" s="12"/>
      <c r="B122" s="211"/>
      <c r="C122" s="212"/>
      <c r="D122" s="213" t="s">
        <v>81</v>
      </c>
      <c r="E122" s="214" t="s">
        <v>2307</v>
      </c>
      <c r="F122" s="214" t="s">
        <v>117</v>
      </c>
      <c r="G122" s="212"/>
      <c r="H122" s="212"/>
      <c r="I122" s="215"/>
      <c r="J122" s="216">
        <f>BK122</f>
        <v>0</v>
      </c>
      <c r="K122" s="212"/>
      <c r="L122" s="217"/>
      <c r="M122" s="218"/>
      <c r="N122" s="219"/>
      <c r="O122" s="219"/>
      <c r="P122" s="220">
        <f>P123+P133+P142+P160</f>
        <v>0</v>
      </c>
      <c r="Q122" s="219"/>
      <c r="R122" s="220">
        <f>R123+R133+R142+R160</f>
        <v>0</v>
      </c>
      <c r="S122" s="219"/>
      <c r="T122" s="221">
        <f>T123+T133+T142+T160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2" t="s">
        <v>209</v>
      </c>
      <c r="AT122" s="223" t="s">
        <v>81</v>
      </c>
      <c r="AU122" s="223" t="s">
        <v>82</v>
      </c>
      <c r="AY122" s="222" t="s">
        <v>162</v>
      </c>
      <c r="BK122" s="224">
        <f>BK123+BK133+BK142+BK160</f>
        <v>0</v>
      </c>
    </row>
    <row r="123" s="12" customFormat="1" ht="22.8" customHeight="1">
      <c r="A123" s="12"/>
      <c r="B123" s="211"/>
      <c r="C123" s="212"/>
      <c r="D123" s="213" t="s">
        <v>81</v>
      </c>
      <c r="E123" s="225" t="s">
        <v>2308</v>
      </c>
      <c r="F123" s="225" t="s">
        <v>2309</v>
      </c>
      <c r="G123" s="212"/>
      <c r="H123" s="212"/>
      <c r="I123" s="215"/>
      <c r="J123" s="226">
        <f>BK123</f>
        <v>0</v>
      </c>
      <c r="K123" s="212"/>
      <c r="L123" s="217"/>
      <c r="M123" s="218"/>
      <c r="N123" s="219"/>
      <c r="O123" s="219"/>
      <c r="P123" s="220">
        <f>SUM(P124:P132)</f>
        <v>0</v>
      </c>
      <c r="Q123" s="219"/>
      <c r="R123" s="220">
        <f>SUM(R124:R132)</f>
        <v>0</v>
      </c>
      <c r="S123" s="219"/>
      <c r="T123" s="221">
        <f>SUM(T124:T132)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2" t="s">
        <v>209</v>
      </c>
      <c r="AT123" s="223" t="s">
        <v>81</v>
      </c>
      <c r="AU123" s="223" t="s">
        <v>89</v>
      </c>
      <c r="AY123" s="222" t="s">
        <v>162</v>
      </c>
      <c r="BK123" s="224">
        <f>SUM(BK124:BK132)</f>
        <v>0</v>
      </c>
    </row>
    <row r="124" s="2" customFormat="1" ht="24.15" customHeight="1">
      <c r="A124" s="39"/>
      <c r="B124" s="40"/>
      <c r="C124" s="227" t="s">
        <v>89</v>
      </c>
      <c r="D124" s="227" t="s">
        <v>164</v>
      </c>
      <c r="E124" s="228" t="s">
        <v>2310</v>
      </c>
      <c r="F124" s="229" t="s">
        <v>2311</v>
      </c>
      <c r="G124" s="230" t="s">
        <v>584</v>
      </c>
      <c r="H124" s="231">
        <v>1</v>
      </c>
      <c r="I124" s="232"/>
      <c r="J124" s="233">
        <f>ROUND(I124*H124,2)</f>
        <v>0</v>
      </c>
      <c r="K124" s="229" t="s">
        <v>1</v>
      </c>
      <c r="L124" s="45"/>
      <c r="M124" s="234" t="s">
        <v>1</v>
      </c>
      <c r="N124" s="235" t="s">
        <v>47</v>
      </c>
      <c r="O124" s="92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8" t="s">
        <v>2312</v>
      </c>
      <c r="AT124" s="238" t="s">
        <v>164</v>
      </c>
      <c r="AU124" s="238" t="s">
        <v>91</v>
      </c>
      <c r="AY124" s="18" t="s">
        <v>162</v>
      </c>
      <c r="BE124" s="239">
        <f>IF(N124="základní",J124,0)</f>
        <v>0</v>
      </c>
      <c r="BF124" s="239">
        <f>IF(N124="snížená",J124,0)</f>
        <v>0</v>
      </c>
      <c r="BG124" s="239">
        <f>IF(N124="zákl. přenesená",J124,0)</f>
        <v>0</v>
      </c>
      <c r="BH124" s="239">
        <f>IF(N124="sníž. přenesená",J124,0)</f>
        <v>0</v>
      </c>
      <c r="BI124" s="239">
        <f>IF(N124="nulová",J124,0)</f>
        <v>0</v>
      </c>
      <c r="BJ124" s="18" t="s">
        <v>89</v>
      </c>
      <c r="BK124" s="239">
        <f>ROUND(I124*H124,2)</f>
        <v>0</v>
      </c>
      <c r="BL124" s="18" t="s">
        <v>2312</v>
      </c>
      <c r="BM124" s="238" t="s">
        <v>2313</v>
      </c>
    </row>
    <row r="125" s="2" customFormat="1">
      <c r="A125" s="39"/>
      <c r="B125" s="40"/>
      <c r="C125" s="41"/>
      <c r="D125" s="240" t="s">
        <v>170</v>
      </c>
      <c r="E125" s="41"/>
      <c r="F125" s="241" t="s">
        <v>2311</v>
      </c>
      <c r="G125" s="41"/>
      <c r="H125" s="41"/>
      <c r="I125" s="242"/>
      <c r="J125" s="41"/>
      <c r="K125" s="41"/>
      <c r="L125" s="45"/>
      <c r="M125" s="243"/>
      <c r="N125" s="244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170</v>
      </c>
      <c r="AU125" s="18" t="s">
        <v>91</v>
      </c>
    </row>
    <row r="126" s="2" customFormat="1">
      <c r="A126" s="39"/>
      <c r="B126" s="40"/>
      <c r="C126" s="41"/>
      <c r="D126" s="240" t="s">
        <v>179</v>
      </c>
      <c r="E126" s="41"/>
      <c r="F126" s="247" t="s">
        <v>2314</v>
      </c>
      <c r="G126" s="41"/>
      <c r="H126" s="41"/>
      <c r="I126" s="242"/>
      <c r="J126" s="41"/>
      <c r="K126" s="41"/>
      <c r="L126" s="45"/>
      <c r="M126" s="243"/>
      <c r="N126" s="244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179</v>
      </c>
      <c r="AU126" s="18" t="s">
        <v>91</v>
      </c>
    </row>
    <row r="127" s="2" customFormat="1" ht="16.5" customHeight="1">
      <c r="A127" s="39"/>
      <c r="B127" s="40"/>
      <c r="C127" s="227" t="s">
        <v>91</v>
      </c>
      <c r="D127" s="227" t="s">
        <v>164</v>
      </c>
      <c r="E127" s="228" t="s">
        <v>2315</v>
      </c>
      <c r="F127" s="229" t="s">
        <v>2316</v>
      </c>
      <c r="G127" s="230" t="s">
        <v>584</v>
      </c>
      <c r="H127" s="231">
        <v>1</v>
      </c>
      <c r="I127" s="232"/>
      <c r="J127" s="233">
        <f>ROUND(I127*H127,2)</f>
        <v>0</v>
      </c>
      <c r="K127" s="229" t="s">
        <v>1</v>
      </c>
      <c r="L127" s="45"/>
      <c r="M127" s="234" t="s">
        <v>1</v>
      </c>
      <c r="N127" s="235" t="s">
        <v>47</v>
      </c>
      <c r="O127" s="92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8" t="s">
        <v>2312</v>
      </c>
      <c r="AT127" s="238" t="s">
        <v>164</v>
      </c>
      <c r="AU127" s="238" t="s">
        <v>91</v>
      </c>
      <c r="AY127" s="18" t="s">
        <v>162</v>
      </c>
      <c r="BE127" s="239">
        <f>IF(N127="základní",J127,0)</f>
        <v>0</v>
      </c>
      <c r="BF127" s="239">
        <f>IF(N127="snížená",J127,0)</f>
        <v>0</v>
      </c>
      <c r="BG127" s="239">
        <f>IF(N127="zákl. přenesená",J127,0)</f>
        <v>0</v>
      </c>
      <c r="BH127" s="239">
        <f>IF(N127="sníž. přenesená",J127,0)</f>
        <v>0</v>
      </c>
      <c r="BI127" s="239">
        <f>IF(N127="nulová",J127,0)</f>
        <v>0</v>
      </c>
      <c r="BJ127" s="18" t="s">
        <v>89</v>
      </c>
      <c r="BK127" s="239">
        <f>ROUND(I127*H127,2)</f>
        <v>0</v>
      </c>
      <c r="BL127" s="18" t="s">
        <v>2312</v>
      </c>
      <c r="BM127" s="238" t="s">
        <v>2317</v>
      </c>
    </row>
    <row r="128" s="2" customFormat="1">
      <c r="A128" s="39"/>
      <c r="B128" s="40"/>
      <c r="C128" s="41"/>
      <c r="D128" s="240" t="s">
        <v>170</v>
      </c>
      <c r="E128" s="41"/>
      <c r="F128" s="241" t="s">
        <v>2316</v>
      </c>
      <c r="G128" s="41"/>
      <c r="H128" s="41"/>
      <c r="I128" s="242"/>
      <c r="J128" s="41"/>
      <c r="K128" s="41"/>
      <c r="L128" s="45"/>
      <c r="M128" s="243"/>
      <c r="N128" s="244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170</v>
      </c>
      <c r="AU128" s="18" t="s">
        <v>91</v>
      </c>
    </row>
    <row r="129" s="2" customFormat="1">
      <c r="A129" s="39"/>
      <c r="B129" s="40"/>
      <c r="C129" s="41"/>
      <c r="D129" s="240" t="s">
        <v>179</v>
      </c>
      <c r="E129" s="41"/>
      <c r="F129" s="247" t="s">
        <v>2318</v>
      </c>
      <c r="G129" s="41"/>
      <c r="H129" s="41"/>
      <c r="I129" s="242"/>
      <c r="J129" s="41"/>
      <c r="K129" s="41"/>
      <c r="L129" s="45"/>
      <c r="M129" s="243"/>
      <c r="N129" s="244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179</v>
      </c>
      <c r="AU129" s="18" t="s">
        <v>91</v>
      </c>
    </row>
    <row r="130" s="2" customFormat="1" ht="16.5" customHeight="1">
      <c r="A130" s="39"/>
      <c r="B130" s="40"/>
      <c r="C130" s="227" t="s">
        <v>187</v>
      </c>
      <c r="D130" s="227" t="s">
        <v>164</v>
      </c>
      <c r="E130" s="228" t="s">
        <v>2319</v>
      </c>
      <c r="F130" s="229" t="s">
        <v>2320</v>
      </c>
      <c r="G130" s="230" t="s">
        <v>584</v>
      </c>
      <c r="H130" s="231">
        <v>1</v>
      </c>
      <c r="I130" s="232"/>
      <c r="J130" s="233">
        <f>ROUND(I130*H130,2)</f>
        <v>0</v>
      </c>
      <c r="K130" s="229" t="s">
        <v>1</v>
      </c>
      <c r="L130" s="45"/>
      <c r="M130" s="234" t="s">
        <v>1</v>
      </c>
      <c r="N130" s="235" t="s">
        <v>47</v>
      </c>
      <c r="O130" s="92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8" t="s">
        <v>2312</v>
      </c>
      <c r="AT130" s="238" t="s">
        <v>164</v>
      </c>
      <c r="AU130" s="238" t="s">
        <v>91</v>
      </c>
      <c r="AY130" s="18" t="s">
        <v>162</v>
      </c>
      <c r="BE130" s="239">
        <f>IF(N130="základní",J130,0)</f>
        <v>0</v>
      </c>
      <c r="BF130" s="239">
        <f>IF(N130="snížená",J130,0)</f>
        <v>0</v>
      </c>
      <c r="BG130" s="239">
        <f>IF(N130="zákl. přenesená",J130,0)</f>
        <v>0</v>
      </c>
      <c r="BH130" s="239">
        <f>IF(N130="sníž. přenesená",J130,0)</f>
        <v>0</v>
      </c>
      <c r="BI130" s="239">
        <f>IF(N130="nulová",J130,0)</f>
        <v>0</v>
      </c>
      <c r="BJ130" s="18" t="s">
        <v>89</v>
      </c>
      <c r="BK130" s="239">
        <f>ROUND(I130*H130,2)</f>
        <v>0</v>
      </c>
      <c r="BL130" s="18" t="s">
        <v>2312</v>
      </c>
      <c r="BM130" s="238" t="s">
        <v>2321</v>
      </c>
    </row>
    <row r="131" s="2" customFormat="1">
      <c r="A131" s="39"/>
      <c r="B131" s="40"/>
      <c r="C131" s="41"/>
      <c r="D131" s="240" t="s">
        <v>170</v>
      </c>
      <c r="E131" s="41"/>
      <c r="F131" s="241" t="s">
        <v>2320</v>
      </c>
      <c r="G131" s="41"/>
      <c r="H131" s="41"/>
      <c r="I131" s="242"/>
      <c r="J131" s="41"/>
      <c r="K131" s="41"/>
      <c r="L131" s="45"/>
      <c r="M131" s="243"/>
      <c r="N131" s="244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170</v>
      </c>
      <c r="AU131" s="18" t="s">
        <v>91</v>
      </c>
    </row>
    <row r="132" s="2" customFormat="1">
      <c r="A132" s="39"/>
      <c r="B132" s="40"/>
      <c r="C132" s="41"/>
      <c r="D132" s="240" t="s">
        <v>179</v>
      </c>
      <c r="E132" s="41"/>
      <c r="F132" s="247" t="s">
        <v>2322</v>
      </c>
      <c r="G132" s="41"/>
      <c r="H132" s="41"/>
      <c r="I132" s="242"/>
      <c r="J132" s="41"/>
      <c r="K132" s="41"/>
      <c r="L132" s="45"/>
      <c r="M132" s="243"/>
      <c r="N132" s="244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179</v>
      </c>
      <c r="AU132" s="18" t="s">
        <v>91</v>
      </c>
    </row>
    <row r="133" s="12" customFormat="1" ht="22.8" customHeight="1">
      <c r="A133" s="12"/>
      <c r="B133" s="211"/>
      <c r="C133" s="212"/>
      <c r="D133" s="213" t="s">
        <v>81</v>
      </c>
      <c r="E133" s="225" t="s">
        <v>2323</v>
      </c>
      <c r="F133" s="225" t="s">
        <v>2324</v>
      </c>
      <c r="G133" s="212"/>
      <c r="H133" s="212"/>
      <c r="I133" s="215"/>
      <c r="J133" s="226">
        <f>BK133</f>
        <v>0</v>
      </c>
      <c r="K133" s="212"/>
      <c r="L133" s="217"/>
      <c r="M133" s="218"/>
      <c r="N133" s="219"/>
      <c r="O133" s="219"/>
      <c r="P133" s="220">
        <f>SUM(P134:P141)</f>
        <v>0</v>
      </c>
      <c r="Q133" s="219"/>
      <c r="R133" s="220">
        <f>SUM(R134:R141)</f>
        <v>0</v>
      </c>
      <c r="S133" s="219"/>
      <c r="T133" s="221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2" t="s">
        <v>209</v>
      </c>
      <c r="AT133" s="223" t="s">
        <v>81</v>
      </c>
      <c r="AU133" s="223" t="s">
        <v>89</v>
      </c>
      <c r="AY133" s="222" t="s">
        <v>162</v>
      </c>
      <c r="BK133" s="224">
        <f>SUM(BK134:BK141)</f>
        <v>0</v>
      </c>
    </row>
    <row r="134" s="2" customFormat="1" ht="16.5" customHeight="1">
      <c r="A134" s="39"/>
      <c r="B134" s="40"/>
      <c r="C134" s="227" t="s">
        <v>168</v>
      </c>
      <c r="D134" s="227" t="s">
        <v>164</v>
      </c>
      <c r="E134" s="228" t="s">
        <v>2325</v>
      </c>
      <c r="F134" s="229" t="s">
        <v>2326</v>
      </c>
      <c r="G134" s="230" t="s">
        <v>584</v>
      </c>
      <c r="H134" s="231">
        <v>1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47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2312</v>
      </c>
      <c r="AT134" s="238" t="s">
        <v>164</v>
      </c>
      <c r="AU134" s="238" t="s">
        <v>91</v>
      </c>
      <c r="AY134" s="18" t="s">
        <v>162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89</v>
      </c>
      <c r="BK134" s="239">
        <f>ROUND(I134*H134,2)</f>
        <v>0</v>
      </c>
      <c r="BL134" s="18" t="s">
        <v>2312</v>
      </c>
      <c r="BM134" s="238" t="s">
        <v>2327</v>
      </c>
    </row>
    <row r="135" s="2" customFormat="1">
      <c r="A135" s="39"/>
      <c r="B135" s="40"/>
      <c r="C135" s="41"/>
      <c r="D135" s="240" t="s">
        <v>170</v>
      </c>
      <c r="E135" s="41"/>
      <c r="F135" s="241" t="s">
        <v>2326</v>
      </c>
      <c r="G135" s="41"/>
      <c r="H135" s="41"/>
      <c r="I135" s="242"/>
      <c r="J135" s="41"/>
      <c r="K135" s="41"/>
      <c r="L135" s="45"/>
      <c r="M135" s="243"/>
      <c r="N135" s="24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170</v>
      </c>
      <c r="AU135" s="18" t="s">
        <v>91</v>
      </c>
    </row>
    <row r="136" s="2" customFormat="1" ht="16.5" customHeight="1">
      <c r="A136" s="39"/>
      <c r="B136" s="40"/>
      <c r="C136" s="227" t="s">
        <v>209</v>
      </c>
      <c r="D136" s="227" t="s">
        <v>164</v>
      </c>
      <c r="E136" s="228" t="s">
        <v>2328</v>
      </c>
      <c r="F136" s="229" t="s">
        <v>2329</v>
      </c>
      <c r="G136" s="230" t="s">
        <v>584</v>
      </c>
      <c r="H136" s="231">
        <v>1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47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2312</v>
      </c>
      <c r="AT136" s="238" t="s">
        <v>164</v>
      </c>
      <c r="AU136" s="238" t="s">
        <v>91</v>
      </c>
      <c r="AY136" s="18" t="s">
        <v>162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89</v>
      </c>
      <c r="BK136" s="239">
        <f>ROUND(I136*H136,2)</f>
        <v>0</v>
      </c>
      <c r="BL136" s="18" t="s">
        <v>2312</v>
      </c>
      <c r="BM136" s="238" t="s">
        <v>2330</v>
      </c>
    </row>
    <row r="137" s="2" customFormat="1" ht="16.5" customHeight="1">
      <c r="A137" s="39"/>
      <c r="B137" s="40"/>
      <c r="C137" s="227" t="s">
        <v>216</v>
      </c>
      <c r="D137" s="227" t="s">
        <v>164</v>
      </c>
      <c r="E137" s="228" t="s">
        <v>2331</v>
      </c>
      <c r="F137" s="229" t="s">
        <v>2332</v>
      </c>
      <c r="G137" s="230" t="s">
        <v>584</v>
      </c>
      <c r="H137" s="231">
        <v>1</v>
      </c>
      <c r="I137" s="232"/>
      <c r="J137" s="233">
        <f>ROUND(I137*H137,2)</f>
        <v>0</v>
      </c>
      <c r="K137" s="229" t="s">
        <v>1</v>
      </c>
      <c r="L137" s="45"/>
      <c r="M137" s="234" t="s">
        <v>1</v>
      </c>
      <c r="N137" s="235" t="s">
        <v>47</v>
      </c>
      <c r="O137" s="92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8" t="s">
        <v>2312</v>
      </c>
      <c r="AT137" s="238" t="s">
        <v>164</v>
      </c>
      <c r="AU137" s="238" t="s">
        <v>91</v>
      </c>
      <c r="AY137" s="18" t="s">
        <v>162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8" t="s">
        <v>89</v>
      </c>
      <c r="BK137" s="239">
        <f>ROUND(I137*H137,2)</f>
        <v>0</v>
      </c>
      <c r="BL137" s="18" t="s">
        <v>2312</v>
      </c>
      <c r="BM137" s="238" t="s">
        <v>2333</v>
      </c>
    </row>
    <row r="138" s="2" customFormat="1">
      <c r="A138" s="39"/>
      <c r="B138" s="40"/>
      <c r="C138" s="41"/>
      <c r="D138" s="240" t="s">
        <v>170</v>
      </c>
      <c r="E138" s="41"/>
      <c r="F138" s="241" t="s">
        <v>2332</v>
      </c>
      <c r="G138" s="41"/>
      <c r="H138" s="41"/>
      <c r="I138" s="242"/>
      <c r="J138" s="41"/>
      <c r="K138" s="41"/>
      <c r="L138" s="45"/>
      <c r="M138" s="243"/>
      <c r="N138" s="244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170</v>
      </c>
      <c r="AU138" s="18" t="s">
        <v>91</v>
      </c>
    </row>
    <row r="139" s="2" customFormat="1" ht="16.5" customHeight="1">
      <c r="A139" s="39"/>
      <c r="B139" s="40"/>
      <c r="C139" s="227" t="s">
        <v>225</v>
      </c>
      <c r="D139" s="227" t="s">
        <v>164</v>
      </c>
      <c r="E139" s="228" t="s">
        <v>2334</v>
      </c>
      <c r="F139" s="229" t="s">
        <v>2335</v>
      </c>
      <c r="G139" s="230" t="s">
        <v>584</v>
      </c>
      <c r="H139" s="231">
        <v>1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47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2312</v>
      </c>
      <c r="AT139" s="238" t="s">
        <v>164</v>
      </c>
      <c r="AU139" s="238" t="s">
        <v>91</v>
      </c>
      <c r="AY139" s="18" t="s">
        <v>162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89</v>
      </c>
      <c r="BK139" s="239">
        <f>ROUND(I139*H139,2)</f>
        <v>0</v>
      </c>
      <c r="BL139" s="18" t="s">
        <v>2312</v>
      </c>
      <c r="BM139" s="238" t="s">
        <v>2336</v>
      </c>
    </row>
    <row r="140" s="2" customFormat="1">
      <c r="A140" s="39"/>
      <c r="B140" s="40"/>
      <c r="C140" s="41"/>
      <c r="D140" s="240" t="s">
        <v>170</v>
      </c>
      <c r="E140" s="41"/>
      <c r="F140" s="241" t="s">
        <v>2335</v>
      </c>
      <c r="G140" s="41"/>
      <c r="H140" s="41"/>
      <c r="I140" s="242"/>
      <c r="J140" s="41"/>
      <c r="K140" s="41"/>
      <c r="L140" s="45"/>
      <c r="M140" s="243"/>
      <c r="N140" s="244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170</v>
      </c>
      <c r="AU140" s="18" t="s">
        <v>91</v>
      </c>
    </row>
    <row r="141" s="2" customFormat="1">
      <c r="A141" s="39"/>
      <c r="B141" s="40"/>
      <c r="C141" s="41"/>
      <c r="D141" s="240" t="s">
        <v>179</v>
      </c>
      <c r="E141" s="41"/>
      <c r="F141" s="247" t="s">
        <v>2337</v>
      </c>
      <c r="G141" s="41"/>
      <c r="H141" s="41"/>
      <c r="I141" s="242"/>
      <c r="J141" s="41"/>
      <c r="K141" s="41"/>
      <c r="L141" s="45"/>
      <c r="M141" s="243"/>
      <c r="N141" s="244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179</v>
      </c>
      <c r="AU141" s="18" t="s">
        <v>91</v>
      </c>
    </row>
    <row r="142" s="12" customFormat="1" ht="22.8" customHeight="1">
      <c r="A142" s="12"/>
      <c r="B142" s="211"/>
      <c r="C142" s="212"/>
      <c r="D142" s="213" t="s">
        <v>81</v>
      </c>
      <c r="E142" s="225" t="s">
        <v>2338</v>
      </c>
      <c r="F142" s="225" t="s">
        <v>2339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SUM(P143:P159)</f>
        <v>0</v>
      </c>
      <c r="Q142" s="219"/>
      <c r="R142" s="220">
        <f>SUM(R143:R159)</f>
        <v>0</v>
      </c>
      <c r="S142" s="219"/>
      <c r="T142" s="221">
        <f>SUM(T143:T159)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209</v>
      </c>
      <c r="AT142" s="223" t="s">
        <v>81</v>
      </c>
      <c r="AU142" s="223" t="s">
        <v>89</v>
      </c>
      <c r="AY142" s="222" t="s">
        <v>162</v>
      </c>
      <c r="BK142" s="224">
        <f>SUM(BK143:BK159)</f>
        <v>0</v>
      </c>
    </row>
    <row r="143" s="2" customFormat="1" ht="24.15" customHeight="1">
      <c r="A143" s="39"/>
      <c r="B143" s="40"/>
      <c r="C143" s="227" t="s">
        <v>214</v>
      </c>
      <c r="D143" s="227" t="s">
        <v>164</v>
      </c>
      <c r="E143" s="228" t="s">
        <v>2340</v>
      </c>
      <c r="F143" s="229" t="s">
        <v>2341</v>
      </c>
      <c r="G143" s="230" t="s">
        <v>584</v>
      </c>
      <c r="H143" s="231">
        <v>1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47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2312</v>
      </c>
      <c r="AT143" s="238" t="s">
        <v>164</v>
      </c>
      <c r="AU143" s="238" t="s">
        <v>91</v>
      </c>
      <c r="AY143" s="18" t="s">
        <v>162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89</v>
      </c>
      <c r="BK143" s="239">
        <f>ROUND(I143*H143,2)</f>
        <v>0</v>
      </c>
      <c r="BL143" s="18" t="s">
        <v>2312</v>
      </c>
      <c r="BM143" s="238" t="s">
        <v>2342</v>
      </c>
    </row>
    <row r="144" s="2" customFormat="1">
      <c r="A144" s="39"/>
      <c r="B144" s="40"/>
      <c r="C144" s="41"/>
      <c r="D144" s="240" t="s">
        <v>170</v>
      </c>
      <c r="E144" s="41"/>
      <c r="F144" s="241" t="s">
        <v>2341</v>
      </c>
      <c r="G144" s="41"/>
      <c r="H144" s="41"/>
      <c r="I144" s="242"/>
      <c r="J144" s="41"/>
      <c r="K144" s="41"/>
      <c r="L144" s="45"/>
      <c r="M144" s="243"/>
      <c r="N144" s="244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170</v>
      </c>
      <c r="AU144" s="18" t="s">
        <v>91</v>
      </c>
    </row>
    <row r="145" s="2" customFormat="1" ht="24.15" customHeight="1">
      <c r="A145" s="39"/>
      <c r="B145" s="40"/>
      <c r="C145" s="227" t="s">
        <v>237</v>
      </c>
      <c r="D145" s="227" t="s">
        <v>164</v>
      </c>
      <c r="E145" s="228" t="s">
        <v>2343</v>
      </c>
      <c r="F145" s="229" t="s">
        <v>2344</v>
      </c>
      <c r="G145" s="230" t="s">
        <v>584</v>
      </c>
      <c r="H145" s="231">
        <v>1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47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2312</v>
      </c>
      <c r="AT145" s="238" t="s">
        <v>164</v>
      </c>
      <c r="AU145" s="238" t="s">
        <v>91</v>
      </c>
      <c r="AY145" s="18" t="s">
        <v>162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89</v>
      </c>
      <c r="BK145" s="239">
        <f>ROUND(I145*H145,2)</f>
        <v>0</v>
      </c>
      <c r="BL145" s="18" t="s">
        <v>2312</v>
      </c>
      <c r="BM145" s="238" t="s">
        <v>2345</v>
      </c>
    </row>
    <row r="146" s="2" customFormat="1">
      <c r="A146" s="39"/>
      <c r="B146" s="40"/>
      <c r="C146" s="41"/>
      <c r="D146" s="240" t="s">
        <v>170</v>
      </c>
      <c r="E146" s="41"/>
      <c r="F146" s="241" t="s">
        <v>2344</v>
      </c>
      <c r="G146" s="41"/>
      <c r="H146" s="41"/>
      <c r="I146" s="242"/>
      <c r="J146" s="41"/>
      <c r="K146" s="41"/>
      <c r="L146" s="45"/>
      <c r="M146" s="243"/>
      <c r="N146" s="244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170</v>
      </c>
      <c r="AU146" s="18" t="s">
        <v>91</v>
      </c>
    </row>
    <row r="147" s="2" customFormat="1" ht="21.75" customHeight="1">
      <c r="A147" s="39"/>
      <c r="B147" s="40"/>
      <c r="C147" s="227" t="s">
        <v>244</v>
      </c>
      <c r="D147" s="227" t="s">
        <v>164</v>
      </c>
      <c r="E147" s="228" t="s">
        <v>2346</v>
      </c>
      <c r="F147" s="229" t="s">
        <v>2347</v>
      </c>
      <c r="G147" s="230" t="s">
        <v>584</v>
      </c>
      <c r="H147" s="231">
        <v>1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47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2312</v>
      </c>
      <c r="AT147" s="238" t="s">
        <v>164</v>
      </c>
      <c r="AU147" s="238" t="s">
        <v>91</v>
      </c>
      <c r="AY147" s="18" t="s">
        <v>162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89</v>
      </c>
      <c r="BK147" s="239">
        <f>ROUND(I147*H147,2)</f>
        <v>0</v>
      </c>
      <c r="BL147" s="18" t="s">
        <v>2312</v>
      </c>
      <c r="BM147" s="238" t="s">
        <v>2348</v>
      </c>
    </row>
    <row r="148" s="2" customFormat="1">
      <c r="A148" s="39"/>
      <c r="B148" s="40"/>
      <c r="C148" s="41"/>
      <c r="D148" s="240" t="s">
        <v>170</v>
      </c>
      <c r="E148" s="41"/>
      <c r="F148" s="241" t="s">
        <v>2347</v>
      </c>
      <c r="G148" s="41"/>
      <c r="H148" s="41"/>
      <c r="I148" s="242"/>
      <c r="J148" s="41"/>
      <c r="K148" s="41"/>
      <c r="L148" s="45"/>
      <c r="M148" s="243"/>
      <c r="N148" s="24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170</v>
      </c>
      <c r="AU148" s="18" t="s">
        <v>91</v>
      </c>
    </row>
    <row r="149" s="2" customFormat="1" ht="16.5" customHeight="1">
      <c r="A149" s="39"/>
      <c r="B149" s="40"/>
      <c r="C149" s="227" t="s">
        <v>253</v>
      </c>
      <c r="D149" s="227" t="s">
        <v>164</v>
      </c>
      <c r="E149" s="228" t="s">
        <v>2349</v>
      </c>
      <c r="F149" s="229" t="s">
        <v>2350</v>
      </c>
      <c r="G149" s="230" t="s">
        <v>584</v>
      </c>
      <c r="H149" s="231">
        <v>1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47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2312</v>
      </c>
      <c r="AT149" s="238" t="s">
        <v>164</v>
      </c>
      <c r="AU149" s="238" t="s">
        <v>91</v>
      </c>
      <c r="AY149" s="18" t="s">
        <v>162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89</v>
      </c>
      <c r="BK149" s="239">
        <f>ROUND(I149*H149,2)</f>
        <v>0</v>
      </c>
      <c r="BL149" s="18" t="s">
        <v>2312</v>
      </c>
      <c r="BM149" s="238" t="s">
        <v>2351</v>
      </c>
    </row>
    <row r="150" s="2" customFormat="1">
      <c r="A150" s="39"/>
      <c r="B150" s="40"/>
      <c r="C150" s="41"/>
      <c r="D150" s="240" t="s">
        <v>170</v>
      </c>
      <c r="E150" s="41"/>
      <c r="F150" s="241" t="s">
        <v>2350</v>
      </c>
      <c r="G150" s="41"/>
      <c r="H150" s="41"/>
      <c r="I150" s="242"/>
      <c r="J150" s="41"/>
      <c r="K150" s="41"/>
      <c r="L150" s="45"/>
      <c r="M150" s="243"/>
      <c r="N150" s="244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170</v>
      </c>
      <c r="AU150" s="18" t="s">
        <v>91</v>
      </c>
    </row>
    <row r="151" s="2" customFormat="1" ht="16.5" customHeight="1">
      <c r="A151" s="39"/>
      <c r="B151" s="40"/>
      <c r="C151" s="227" t="s">
        <v>260</v>
      </c>
      <c r="D151" s="227" t="s">
        <v>164</v>
      </c>
      <c r="E151" s="228" t="s">
        <v>2352</v>
      </c>
      <c r="F151" s="229" t="s">
        <v>2353</v>
      </c>
      <c r="G151" s="230" t="s">
        <v>584</v>
      </c>
      <c r="H151" s="231">
        <v>1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47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2312</v>
      </c>
      <c r="AT151" s="238" t="s">
        <v>164</v>
      </c>
      <c r="AU151" s="238" t="s">
        <v>91</v>
      </c>
      <c r="AY151" s="18" t="s">
        <v>162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89</v>
      </c>
      <c r="BK151" s="239">
        <f>ROUND(I151*H151,2)</f>
        <v>0</v>
      </c>
      <c r="BL151" s="18" t="s">
        <v>2312</v>
      </c>
      <c r="BM151" s="238" t="s">
        <v>2354</v>
      </c>
    </row>
    <row r="152" s="2" customFormat="1">
      <c r="A152" s="39"/>
      <c r="B152" s="40"/>
      <c r="C152" s="41"/>
      <c r="D152" s="240" t="s">
        <v>170</v>
      </c>
      <c r="E152" s="41"/>
      <c r="F152" s="241" t="s">
        <v>2353</v>
      </c>
      <c r="G152" s="41"/>
      <c r="H152" s="41"/>
      <c r="I152" s="242"/>
      <c r="J152" s="41"/>
      <c r="K152" s="41"/>
      <c r="L152" s="45"/>
      <c r="M152" s="243"/>
      <c r="N152" s="244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170</v>
      </c>
      <c r="AU152" s="18" t="s">
        <v>91</v>
      </c>
    </row>
    <row r="153" s="2" customFormat="1">
      <c r="A153" s="39"/>
      <c r="B153" s="40"/>
      <c r="C153" s="41"/>
      <c r="D153" s="240" t="s">
        <v>179</v>
      </c>
      <c r="E153" s="41"/>
      <c r="F153" s="247" t="s">
        <v>2355</v>
      </c>
      <c r="G153" s="41"/>
      <c r="H153" s="41"/>
      <c r="I153" s="242"/>
      <c r="J153" s="41"/>
      <c r="K153" s="41"/>
      <c r="L153" s="45"/>
      <c r="M153" s="243"/>
      <c r="N153" s="24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179</v>
      </c>
      <c r="AU153" s="18" t="s">
        <v>91</v>
      </c>
    </row>
    <row r="154" s="2" customFormat="1" ht="16.5" customHeight="1">
      <c r="A154" s="39"/>
      <c r="B154" s="40"/>
      <c r="C154" s="227" t="s">
        <v>271</v>
      </c>
      <c r="D154" s="227" t="s">
        <v>164</v>
      </c>
      <c r="E154" s="228" t="s">
        <v>2356</v>
      </c>
      <c r="F154" s="229" t="s">
        <v>2357</v>
      </c>
      <c r="G154" s="230" t="s">
        <v>584</v>
      </c>
      <c r="H154" s="231">
        <v>1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47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2312</v>
      </c>
      <c r="AT154" s="238" t="s">
        <v>164</v>
      </c>
      <c r="AU154" s="238" t="s">
        <v>91</v>
      </c>
      <c r="AY154" s="18" t="s">
        <v>162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89</v>
      </c>
      <c r="BK154" s="239">
        <f>ROUND(I154*H154,2)</f>
        <v>0</v>
      </c>
      <c r="BL154" s="18" t="s">
        <v>2312</v>
      </c>
      <c r="BM154" s="238" t="s">
        <v>2358</v>
      </c>
    </row>
    <row r="155" s="2" customFormat="1">
      <c r="A155" s="39"/>
      <c r="B155" s="40"/>
      <c r="C155" s="41"/>
      <c r="D155" s="240" t="s">
        <v>170</v>
      </c>
      <c r="E155" s="41"/>
      <c r="F155" s="241" t="s">
        <v>2357</v>
      </c>
      <c r="G155" s="41"/>
      <c r="H155" s="41"/>
      <c r="I155" s="242"/>
      <c r="J155" s="41"/>
      <c r="K155" s="41"/>
      <c r="L155" s="45"/>
      <c r="M155" s="243"/>
      <c r="N155" s="244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170</v>
      </c>
      <c r="AU155" s="18" t="s">
        <v>91</v>
      </c>
    </row>
    <row r="156" s="2" customFormat="1">
      <c r="A156" s="39"/>
      <c r="B156" s="40"/>
      <c r="C156" s="41"/>
      <c r="D156" s="240" t="s">
        <v>179</v>
      </c>
      <c r="E156" s="41"/>
      <c r="F156" s="247" t="s">
        <v>2359</v>
      </c>
      <c r="G156" s="41"/>
      <c r="H156" s="41"/>
      <c r="I156" s="242"/>
      <c r="J156" s="41"/>
      <c r="K156" s="41"/>
      <c r="L156" s="45"/>
      <c r="M156" s="243"/>
      <c r="N156" s="244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179</v>
      </c>
      <c r="AU156" s="18" t="s">
        <v>91</v>
      </c>
    </row>
    <row r="157" s="2" customFormat="1" ht="24.15" customHeight="1">
      <c r="A157" s="39"/>
      <c r="B157" s="40"/>
      <c r="C157" s="227" t="s">
        <v>279</v>
      </c>
      <c r="D157" s="227" t="s">
        <v>164</v>
      </c>
      <c r="E157" s="228" t="s">
        <v>2360</v>
      </c>
      <c r="F157" s="229" t="s">
        <v>2361</v>
      </c>
      <c r="G157" s="230" t="s">
        <v>584</v>
      </c>
      <c r="H157" s="231">
        <v>1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47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2312</v>
      </c>
      <c r="AT157" s="238" t="s">
        <v>164</v>
      </c>
      <c r="AU157" s="238" t="s">
        <v>91</v>
      </c>
      <c r="AY157" s="18" t="s">
        <v>162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89</v>
      </c>
      <c r="BK157" s="239">
        <f>ROUND(I157*H157,2)</f>
        <v>0</v>
      </c>
      <c r="BL157" s="18" t="s">
        <v>2312</v>
      </c>
      <c r="BM157" s="238" t="s">
        <v>2362</v>
      </c>
    </row>
    <row r="158" s="2" customFormat="1">
      <c r="A158" s="39"/>
      <c r="B158" s="40"/>
      <c r="C158" s="41"/>
      <c r="D158" s="240" t="s">
        <v>170</v>
      </c>
      <c r="E158" s="41"/>
      <c r="F158" s="241" t="s">
        <v>2361</v>
      </c>
      <c r="G158" s="41"/>
      <c r="H158" s="41"/>
      <c r="I158" s="242"/>
      <c r="J158" s="41"/>
      <c r="K158" s="41"/>
      <c r="L158" s="45"/>
      <c r="M158" s="243"/>
      <c r="N158" s="24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170</v>
      </c>
      <c r="AU158" s="18" t="s">
        <v>91</v>
      </c>
    </row>
    <row r="159" s="2" customFormat="1">
      <c r="A159" s="39"/>
      <c r="B159" s="40"/>
      <c r="C159" s="41"/>
      <c r="D159" s="240" t="s">
        <v>179</v>
      </c>
      <c r="E159" s="41"/>
      <c r="F159" s="247" t="s">
        <v>2363</v>
      </c>
      <c r="G159" s="41"/>
      <c r="H159" s="41"/>
      <c r="I159" s="242"/>
      <c r="J159" s="41"/>
      <c r="K159" s="41"/>
      <c r="L159" s="45"/>
      <c r="M159" s="243"/>
      <c r="N159" s="244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179</v>
      </c>
      <c r="AU159" s="18" t="s">
        <v>91</v>
      </c>
    </row>
    <row r="160" s="12" customFormat="1" ht="22.8" customHeight="1">
      <c r="A160" s="12"/>
      <c r="B160" s="211"/>
      <c r="C160" s="212"/>
      <c r="D160" s="213" t="s">
        <v>81</v>
      </c>
      <c r="E160" s="225" t="s">
        <v>2364</v>
      </c>
      <c r="F160" s="225" t="s">
        <v>2365</v>
      </c>
      <c r="G160" s="212"/>
      <c r="H160" s="212"/>
      <c r="I160" s="215"/>
      <c r="J160" s="226">
        <f>BK160</f>
        <v>0</v>
      </c>
      <c r="K160" s="212"/>
      <c r="L160" s="217"/>
      <c r="M160" s="218"/>
      <c r="N160" s="219"/>
      <c r="O160" s="219"/>
      <c r="P160" s="220">
        <f>SUM(P161:P194)</f>
        <v>0</v>
      </c>
      <c r="Q160" s="219"/>
      <c r="R160" s="220">
        <f>SUM(R161:R194)</f>
        <v>0</v>
      </c>
      <c r="S160" s="219"/>
      <c r="T160" s="221">
        <f>SUM(T161:T194)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168</v>
      </c>
      <c r="AT160" s="223" t="s">
        <v>81</v>
      </c>
      <c r="AU160" s="223" t="s">
        <v>89</v>
      </c>
      <c r="AY160" s="222" t="s">
        <v>162</v>
      </c>
      <c r="BK160" s="224">
        <f>SUM(BK161:BK194)</f>
        <v>0</v>
      </c>
    </row>
    <row r="161" s="2" customFormat="1" ht="16.5" customHeight="1">
      <c r="A161" s="39"/>
      <c r="B161" s="40"/>
      <c r="C161" s="227" t="s">
        <v>8</v>
      </c>
      <c r="D161" s="227" t="s">
        <v>164</v>
      </c>
      <c r="E161" s="228" t="s">
        <v>2366</v>
      </c>
      <c r="F161" s="229" t="s">
        <v>2367</v>
      </c>
      <c r="G161" s="230" t="s">
        <v>584</v>
      </c>
      <c r="H161" s="231">
        <v>1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47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2368</v>
      </c>
      <c r="AT161" s="238" t="s">
        <v>164</v>
      </c>
      <c r="AU161" s="238" t="s">
        <v>91</v>
      </c>
      <c r="AY161" s="18" t="s">
        <v>162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89</v>
      </c>
      <c r="BK161" s="239">
        <f>ROUND(I161*H161,2)</f>
        <v>0</v>
      </c>
      <c r="BL161" s="18" t="s">
        <v>2368</v>
      </c>
      <c r="BM161" s="238" t="s">
        <v>2369</v>
      </c>
    </row>
    <row r="162" s="2" customFormat="1">
      <c r="A162" s="39"/>
      <c r="B162" s="40"/>
      <c r="C162" s="41"/>
      <c r="D162" s="240" t="s">
        <v>170</v>
      </c>
      <c r="E162" s="41"/>
      <c r="F162" s="241" t="s">
        <v>2367</v>
      </c>
      <c r="G162" s="41"/>
      <c r="H162" s="41"/>
      <c r="I162" s="242"/>
      <c r="J162" s="41"/>
      <c r="K162" s="41"/>
      <c r="L162" s="45"/>
      <c r="M162" s="243"/>
      <c r="N162" s="244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170</v>
      </c>
      <c r="AU162" s="18" t="s">
        <v>91</v>
      </c>
    </row>
    <row r="163" s="2" customFormat="1">
      <c r="A163" s="39"/>
      <c r="B163" s="40"/>
      <c r="C163" s="41"/>
      <c r="D163" s="240" t="s">
        <v>179</v>
      </c>
      <c r="E163" s="41"/>
      <c r="F163" s="247" t="s">
        <v>2370</v>
      </c>
      <c r="G163" s="41"/>
      <c r="H163" s="41"/>
      <c r="I163" s="242"/>
      <c r="J163" s="41"/>
      <c r="K163" s="41"/>
      <c r="L163" s="45"/>
      <c r="M163" s="243"/>
      <c r="N163" s="244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179</v>
      </c>
      <c r="AU163" s="18" t="s">
        <v>91</v>
      </c>
    </row>
    <row r="164" s="2" customFormat="1" ht="16.5" customHeight="1">
      <c r="A164" s="39"/>
      <c r="B164" s="40"/>
      <c r="C164" s="227" t="s">
        <v>293</v>
      </c>
      <c r="D164" s="227" t="s">
        <v>164</v>
      </c>
      <c r="E164" s="228" t="s">
        <v>2371</v>
      </c>
      <c r="F164" s="229" t="s">
        <v>2372</v>
      </c>
      <c r="G164" s="230" t="s">
        <v>584</v>
      </c>
      <c r="H164" s="231">
        <v>1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47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2368</v>
      </c>
      <c r="AT164" s="238" t="s">
        <v>164</v>
      </c>
      <c r="AU164" s="238" t="s">
        <v>91</v>
      </c>
      <c r="AY164" s="18" t="s">
        <v>162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89</v>
      </c>
      <c r="BK164" s="239">
        <f>ROUND(I164*H164,2)</f>
        <v>0</v>
      </c>
      <c r="BL164" s="18" t="s">
        <v>2368</v>
      </c>
      <c r="BM164" s="238" t="s">
        <v>2373</v>
      </c>
    </row>
    <row r="165" s="2" customFormat="1">
      <c r="A165" s="39"/>
      <c r="B165" s="40"/>
      <c r="C165" s="41"/>
      <c r="D165" s="240" t="s">
        <v>170</v>
      </c>
      <c r="E165" s="41"/>
      <c r="F165" s="241" t="s">
        <v>2372</v>
      </c>
      <c r="G165" s="41"/>
      <c r="H165" s="41"/>
      <c r="I165" s="242"/>
      <c r="J165" s="41"/>
      <c r="K165" s="41"/>
      <c r="L165" s="45"/>
      <c r="M165" s="243"/>
      <c r="N165" s="244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170</v>
      </c>
      <c r="AU165" s="18" t="s">
        <v>91</v>
      </c>
    </row>
    <row r="166" s="2" customFormat="1">
      <c r="A166" s="39"/>
      <c r="B166" s="40"/>
      <c r="C166" s="41"/>
      <c r="D166" s="240" t="s">
        <v>179</v>
      </c>
      <c r="E166" s="41"/>
      <c r="F166" s="247" t="s">
        <v>2374</v>
      </c>
      <c r="G166" s="41"/>
      <c r="H166" s="41"/>
      <c r="I166" s="242"/>
      <c r="J166" s="41"/>
      <c r="K166" s="41"/>
      <c r="L166" s="45"/>
      <c r="M166" s="243"/>
      <c r="N166" s="244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179</v>
      </c>
      <c r="AU166" s="18" t="s">
        <v>91</v>
      </c>
    </row>
    <row r="167" s="2" customFormat="1" ht="16.5" customHeight="1">
      <c r="A167" s="39"/>
      <c r="B167" s="40"/>
      <c r="C167" s="227" t="s">
        <v>302</v>
      </c>
      <c r="D167" s="227" t="s">
        <v>164</v>
      </c>
      <c r="E167" s="228" t="s">
        <v>2375</v>
      </c>
      <c r="F167" s="229" t="s">
        <v>2376</v>
      </c>
      <c r="G167" s="230" t="s">
        <v>584</v>
      </c>
      <c r="H167" s="231">
        <v>1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47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2368</v>
      </c>
      <c r="AT167" s="238" t="s">
        <v>164</v>
      </c>
      <c r="AU167" s="238" t="s">
        <v>91</v>
      </c>
      <c r="AY167" s="18" t="s">
        <v>162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89</v>
      </c>
      <c r="BK167" s="239">
        <f>ROUND(I167*H167,2)</f>
        <v>0</v>
      </c>
      <c r="BL167" s="18" t="s">
        <v>2368</v>
      </c>
      <c r="BM167" s="238" t="s">
        <v>2377</v>
      </c>
    </row>
    <row r="168" s="2" customFormat="1">
      <c r="A168" s="39"/>
      <c r="B168" s="40"/>
      <c r="C168" s="41"/>
      <c r="D168" s="240" t="s">
        <v>170</v>
      </c>
      <c r="E168" s="41"/>
      <c r="F168" s="241" t="s">
        <v>2376</v>
      </c>
      <c r="G168" s="41"/>
      <c r="H168" s="41"/>
      <c r="I168" s="242"/>
      <c r="J168" s="41"/>
      <c r="K168" s="41"/>
      <c r="L168" s="45"/>
      <c r="M168" s="243"/>
      <c r="N168" s="244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170</v>
      </c>
      <c r="AU168" s="18" t="s">
        <v>91</v>
      </c>
    </row>
    <row r="169" s="2" customFormat="1">
      <c r="A169" s="39"/>
      <c r="B169" s="40"/>
      <c r="C169" s="41"/>
      <c r="D169" s="240" t="s">
        <v>179</v>
      </c>
      <c r="E169" s="41"/>
      <c r="F169" s="247" t="s">
        <v>2378</v>
      </c>
      <c r="G169" s="41"/>
      <c r="H169" s="41"/>
      <c r="I169" s="242"/>
      <c r="J169" s="41"/>
      <c r="K169" s="41"/>
      <c r="L169" s="45"/>
      <c r="M169" s="243"/>
      <c r="N169" s="24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179</v>
      </c>
      <c r="AU169" s="18" t="s">
        <v>91</v>
      </c>
    </row>
    <row r="170" s="2" customFormat="1" ht="16.5" customHeight="1">
      <c r="A170" s="39"/>
      <c r="B170" s="40"/>
      <c r="C170" s="227" t="s">
        <v>308</v>
      </c>
      <c r="D170" s="227" t="s">
        <v>164</v>
      </c>
      <c r="E170" s="228" t="s">
        <v>2379</v>
      </c>
      <c r="F170" s="229" t="s">
        <v>2380</v>
      </c>
      <c r="G170" s="230" t="s">
        <v>2381</v>
      </c>
      <c r="H170" s="231">
        <v>1</v>
      </c>
      <c r="I170" s="232"/>
      <c r="J170" s="233">
        <f>ROUND(I170*H170,2)</f>
        <v>0</v>
      </c>
      <c r="K170" s="229" t="s">
        <v>174</v>
      </c>
      <c r="L170" s="45"/>
      <c r="M170" s="234" t="s">
        <v>1</v>
      </c>
      <c r="N170" s="235" t="s">
        <v>47</v>
      </c>
      <c r="O170" s="92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8" t="s">
        <v>2368</v>
      </c>
      <c r="AT170" s="238" t="s">
        <v>164</v>
      </c>
      <c r="AU170" s="238" t="s">
        <v>91</v>
      </c>
      <c r="AY170" s="18" t="s">
        <v>162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8" t="s">
        <v>89</v>
      </c>
      <c r="BK170" s="239">
        <f>ROUND(I170*H170,2)</f>
        <v>0</v>
      </c>
      <c r="BL170" s="18" t="s">
        <v>2368</v>
      </c>
      <c r="BM170" s="238" t="s">
        <v>2382</v>
      </c>
    </row>
    <row r="171" s="2" customFormat="1">
      <c r="A171" s="39"/>
      <c r="B171" s="40"/>
      <c r="C171" s="41"/>
      <c r="D171" s="240" t="s">
        <v>170</v>
      </c>
      <c r="E171" s="41"/>
      <c r="F171" s="241" t="s">
        <v>2380</v>
      </c>
      <c r="G171" s="41"/>
      <c r="H171" s="41"/>
      <c r="I171" s="242"/>
      <c r="J171" s="41"/>
      <c r="K171" s="41"/>
      <c r="L171" s="45"/>
      <c r="M171" s="243"/>
      <c r="N171" s="244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170</v>
      </c>
      <c r="AU171" s="18" t="s">
        <v>91</v>
      </c>
    </row>
    <row r="172" s="2" customFormat="1">
      <c r="A172" s="39"/>
      <c r="B172" s="40"/>
      <c r="C172" s="41"/>
      <c r="D172" s="245" t="s">
        <v>177</v>
      </c>
      <c r="E172" s="41"/>
      <c r="F172" s="246" t="s">
        <v>2383</v>
      </c>
      <c r="G172" s="41"/>
      <c r="H172" s="41"/>
      <c r="I172" s="242"/>
      <c r="J172" s="41"/>
      <c r="K172" s="41"/>
      <c r="L172" s="45"/>
      <c r="M172" s="243"/>
      <c r="N172" s="244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177</v>
      </c>
      <c r="AU172" s="18" t="s">
        <v>91</v>
      </c>
    </row>
    <row r="173" s="2" customFormat="1">
      <c r="A173" s="39"/>
      <c r="B173" s="40"/>
      <c r="C173" s="41"/>
      <c r="D173" s="240" t="s">
        <v>179</v>
      </c>
      <c r="E173" s="41"/>
      <c r="F173" s="247" t="s">
        <v>2384</v>
      </c>
      <c r="G173" s="41"/>
      <c r="H173" s="41"/>
      <c r="I173" s="242"/>
      <c r="J173" s="41"/>
      <c r="K173" s="41"/>
      <c r="L173" s="45"/>
      <c r="M173" s="243"/>
      <c r="N173" s="244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179</v>
      </c>
      <c r="AU173" s="18" t="s">
        <v>91</v>
      </c>
    </row>
    <row r="174" s="2" customFormat="1" ht="16.5" customHeight="1">
      <c r="A174" s="39"/>
      <c r="B174" s="40"/>
      <c r="C174" s="227" t="s">
        <v>315</v>
      </c>
      <c r="D174" s="227" t="s">
        <v>164</v>
      </c>
      <c r="E174" s="228" t="s">
        <v>2385</v>
      </c>
      <c r="F174" s="229" t="s">
        <v>2386</v>
      </c>
      <c r="G174" s="230" t="s">
        <v>584</v>
      </c>
      <c r="H174" s="231">
        <v>1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47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2368</v>
      </c>
      <c r="AT174" s="238" t="s">
        <v>164</v>
      </c>
      <c r="AU174" s="238" t="s">
        <v>91</v>
      </c>
      <c r="AY174" s="18" t="s">
        <v>162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89</v>
      </c>
      <c r="BK174" s="239">
        <f>ROUND(I174*H174,2)</f>
        <v>0</v>
      </c>
      <c r="BL174" s="18" t="s">
        <v>2368</v>
      </c>
      <c r="BM174" s="238" t="s">
        <v>2387</v>
      </c>
    </row>
    <row r="175" s="2" customFormat="1">
      <c r="A175" s="39"/>
      <c r="B175" s="40"/>
      <c r="C175" s="41"/>
      <c r="D175" s="240" t="s">
        <v>170</v>
      </c>
      <c r="E175" s="41"/>
      <c r="F175" s="241" t="s">
        <v>2386</v>
      </c>
      <c r="G175" s="41"/>
      <c r="H175" s="41"/>
      <c r="I175" s="242"/>
      <c r="J175" s="41"/>
      <c r="K175" s="41"/>
      <c r="L175" s="45"/>
      <c r="M175" s="243"/>
      <c r="N175" s="24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170</v>
      </c>
      <c r="AU175" s="18" t="s">
        <v>91</v>
      </c>
    </row>
    <row r="176" s="2" customFormat="1">
      <c r="A176" s="39"/>
      <c r="B176" s="40"/>
      <c r="C176" s="41"/>
      <c r="D176" s="240" t="s">
        <v>179</v>
      </c>
      <c r="E176" s="41"/>
      <c r="F176" s="247" t="s">
        <v>2388</v>
      </c>
      <c r="G176" s="41"/>
      <c r="H176" s="41"/>
      <c r="I176" s="242"/>
      <c r="J176" s="41"/>
      <c r="K176" s="41"/>
      <c r="L176" s="45"/>
      <c r="M176" s="243"/>
      <c r="N176" s="244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179</v>
      </c>
      <c r="AU176" s="18" t="s">
        <v>91</v>
      </c>
    </row>
    <row r="177" s="2" customFormat="1" ht="16.5" customHeight="1">
      <c r="A177" s="39"/>
      <c r="B177" s="40"/>
      <c r="C177" s="227" t="s">
        <v>322</v>
      </c>
      <c r="D177" s="227" t="s">
        <v>164</v>
      </c>
      <c r="E177" s="228" t="s">
        <v>2389</v>
      </c>
      <c r="F177" s="229" t="s">
        <v>2390</v>
      </c>
      <c r="G177" s="230" t="s">
        <v>584</v>
      </c>
      <c r="H177" s="231">
        <v>1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47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2368</v>
      </c>
      <c r="AT177" s="238" t="s">
        <v>164</v>
      </c>
      <c r="AU177" s="238" t="s">
        <v>91</v>
      </c>
      <c r="AY177" s="18" t="s">
        <v>162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89</v>
      </c>
      <c r="BK177" s="239">
        <f>ROUND(I177*H177,2)</f>
        <v>0</v>
      </c>
      <c r="BL177" s="18" t="s">
        <v>2368</v>
      </c>
      <c r="BM177" s="238" t="s">
        <v>2391</v>
      </c>
    </row>
    <row r="178" s="2" customFormat="1">
      <c r="A178" s="39"/>
      <c r="B178" s="40"/>
      <c r="C178" s="41"/>
      <c r="D178" s="240" t="s">
        <v>170</v>
      </c>
      <c r="E178" s="41"/>
      <c r="F178" s="241" t="s">
        <v>2390</v>
      </c>
      <c r="G178" s="41"/>
      <c r="H178" s="41"/>
      <c r="I178" s="242"/>
      <c r="J178" s="41"/>
      <c r="K178" s="41"/>
      <c r="L178" s="45"/>
      <c r="M178" s="243"/>
      <c r="N178" s="244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170</v>
      </c>
      <c r="AU178" s="18" t="s">
        <v>91</v>
      </c>
    </row>
    <row r="179" s="2" customFormat="1">
      <c r="A179" s="39"/>
      <c r="B179" s="40"/>
      <c r="C179" s="41"/>
      <c r="D179" s="240" t="s">
        <v>179</v>
      </c>
      <c r="E179" s="41"/>
      <c r="F179" s="247" t="s">
        <v>2388</v>
      </c>
      <c r="G179" s="41"/>
      <c r="H179" s="41"/>
      <c r="I179" s="242"/>
      <c r="J179" s="41"/>
      <c r="K179" s="41"/>
      <c r="L179" s="45"/>
      <c r="M179" s="243"/>
      <c r="N179" s="244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179</v>
      </c>
      <c r="AU179" s="18" t="s">
        <v>91</v>
      </c>
    </row>
    <row r="180" s="2" customFormat="1" ht="16.5" customHeight="1">
      <c r="A180" s="39"/>
      <c r="B180" s="40"/>
      <c r="C180" s="227" t="s">
        <v>7</v>
      </c>
      <c r="D180" s="227" t="s">
        <v>164</v>
      </c>
      <c r="E180" s="228" t="s">
        <v>2392</v>
      </c>
      <c r="F180" s="229" t="s">
        <v>2393</v>
      </c>
      <c r="G180" s="230" t="s">
        <v>584</v>
      </c>
      <c r="H180" s="231">
        <v>1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47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2368</v>
      </c>
      <c r="AT180" s="238" t="s">
        <v>164</v>
      </c>
      <c r="AU180" s="238" t="s">
        <v>91</v>
      </c>
      <c r="AY180" s="18" t="s">
        <v>162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89</v>
      </c>
      <c r="BK180" s="239">
        <f>ROUND(I180*H180,2)</f>
        <v>0</v>
      </c>
      <c r="BL180" s="18" t="s">
        <v>2368</v>
      </c>
      <c r="BM180" s="238" t="s">
        <v>2394</v>
      </c>
    </row>
    <row r="181" s="2" customFormat="1">
      <c r="A181" s="39"/>
      <c r="B181" s="40"/>
      <c r="C181" s="41"/>
      <c r="D181" s="240" t="s">
        <v>170</v>
      </c>
      <c r="E181" s="41"/>
      <c r="F181" s="241" t="s">
        <v>2393</v>
      </c>
      <c r="G181" s="41"/>
      <c r="H181" s="41"/>
      <c r="I181" s="242"/>
      <c r="J181" s="41"/>
      <c r="K181" s="41"/>
      <c r="L181" s="45"/>
      <c r="M181" s="243"/>
      <c r="N181" s="244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170</v>
      </c>
      <c r="AU181" s="18" t="s">
        <v>91</v>
      </c>
    </row>
    <row r="182" s="2" customFormat="1">
      <c r="A182" s="39"/>
      <c r="B182" s="40"/>
      <c r="C182" s="41"/>
      <c r="D182" s="240" t="s">
        <v>179</v>
      </c>
      <c r="E182" s="41"/>
      <c r="F182" s="247" t="s">
        <v>2388</v>
      </c>
      <c r="G182" s="41"/>
      <c r="H182" s="41"/>
      <c r="I182" s="242"/>
      <c r="J182" s="41"/>
      <c r="K182" s="41"/>
      <c r="L182" s="45"/>
      <c r="M182" s="243"/>
      <c r="N182" s="244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179</v>
      </c>
      <c r="AU182" s="18" t="s">
        <v>91</v>
      </c>
    </row>
    <row r="183" s="2" customFormat="1" ht="16.5" customHeight="1">
      <c r="A183" s="39"/>
      <c r="B183" s="40"/>
      <c r="C183" s="227" t="s">
        <v>335</v>
      </c>
      <c r="D183" s="227" t="s">
        <v>164</v>
      </c>
      <c r="E183" s="228" t="s">
        <v>2395</v>
      </c>
      <c r="F183" s="229" t="s">
        <v>2396</v>
      </c>
      <c r="G183" s="230" t="s">
        <v>584</v>
      </c>
      <c r="H183" s="231">
        <v>1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47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2368</v>
      </c>
      <c r="AT183" s="238" t="s">
        <v>164</v>
      </c>
      <c r="AU183" s="238" t="s">
        <v>91</v>
      </c>
      <c r="AY183" s="18" t="s">
        <v>162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89</v>
      </c>
      <c r="BK183" s="239">
        <f>ROUND(I183*H183,2)</f>
        <v>0</v>
      </c>
      <c r="BL183" s="18" t="s">
        <v>2368</v>
      </c>
      <c r="BM183" s="238" t="s">
        <v>2397</v>
      </c>
    </row>
    <row r="184" s="2" customFormat="1">
      <c r="A184" s="39"/>
      <c r="B184" s="40"/>
      <c r="C184" s="41"/>
      <c r="D184" s="240" t="s">
        <v>170</v>
      </c>
      <c r="E184" s="41"/>
      <c r="F184" s="241" t="s">
        <v>2396</v>
      </c>
      <c r="G184" s="41"/>
      <c r="H184" s="41"/>
      <c r="I184" s="242"/>
      <c r="J184" s="41"/>
      <c r="K184" s="41"/>
      <c r="L184" s="45"/>
      <c r="M184" s="243"/>
      <c r="N184" s="244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170</v>
      </c>
      <c r="AU184" s="18" t="s">
        <v>91</v>
      </c>
    </row>
    <row r="185" s="2" customFormat="1">
      <c r="A185" s="39"/>
      <c r="B185" s="40"/>
      <c r="C185" s="41"/>
      <c r="D185" s="240" t="s">
        <v>179</v>
      </c>
      <c r="E185" s="41"/>
      <c r="F185" s="247" t="s">
        <v>2388</v>
      </c>
      <c r="G185" s="41"/>
      <c r="H185" s="41"/>
      <c r="I185" s="242"/>
      <c r="J185" s="41"/>
      <c r="K185" s="41"/>
      <c r="L185" s="45"/>
      <c r="M185" s="243"/>
      <c r="N185" s="24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179</v>
      </c>
      <c r="AU185" s="18" t="s">
        <v>91</v>
      </c>
    </row>
    <row r="186" s="2" customFormat="1" ht="16.5" customHeight="1">
      <c r="A186" s="39"/>
      <c r="B186" s="40"/>
      <c r="C186" s="227" t="s">
        <v>341</v>
      </c>
      <c r="D186" s="227" t="s">
        <v>164</v>
      </c>
      <c r="E186" s="228" t="s">
        <v>2398</v>
      </c>
      <c r="F186" s="229" t="s">
        <v>2399</v>
      </c>
      <c r="G186" s="230" t="s">
        <v>584</v>
      </c>
      <c r="H186" s="231">
        <v>1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47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2368</v>
      </c>
      <c r="AT186" s="238" t="s">
        <v>164</v>
      </c>
      <c r="AU186" s="238" t="s">
        <v>91</v>
      </c>
      <c r="AY186" s="18" t="s">
        <v>162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89</v>
      </c>
      <c r="BK186" s="239">
        <f>ROUND(I186*H186,2)</f>
        <v>0</v>
      </c>
      <c r="BL186" s="18" t="s">
        <v>2368</v>
      </c>
      <c r="BM186" s="238" t="s">
        <v>2400</v>
      </c>
    </row>
    <row r="187" s="2" customFormat="1">
      <c r="A187" s="39"/>
      <c r="B187" s="40"/>
      <c r="C187" s="41"/>
      <c r="D187" s="240" t="s">
        <v>170</v>
      </c>
      <c r="E187" s="41"/>
      <c r="F187" s="241" t="s">
        <v>2399</v>
      </c>
      <c r="G187" s="41"/>
      <c r="H187" s="41"/>
      <c r="I187" s="242"/>
      <c r="J187" s="41"/>
      <c r="K187" s="41"/>
      <c r="L187" s="45"/>
      <c r="M187" s="243"/>
      <c r="N187" s="244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170</v>
      </c>
      <c r="AU187" s="18" t="s">
        <v>91</v>
      </c>
    </row>
    <row r="188" s="2" customFormat="1">
      <c r="A188" s="39"/>
      <c r="B188" s="40"/>
      <c r="C188" s="41"/>
      <c r="D188" s="240" t="s">
        <v>179</v>
      </c>
      <c r="E188" s="41"/>
      <c r="F188" s="247" t="s">
        <v>2370</v>
      </c>
      <c r="G188" s="41"/>
      <c r="H188" s="41"/>
      <c r="I188" s="242"/>
      <c r="J188" s="41"/>
      <c r="K188" s="41"/>
      <c r="L188" s="45"/>
      <c r="M188" s="243"/>
      <c r="N188" s="244"/>
      <c r="O188" s="92"/>
      <c r="P188" s="92"/>
      <c r="Q188" s="92"/>
      <c r="R188" s="92"/>
      <c r="S188" s="92"/>
      <c r="T188" s="93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179</v>
      </c>
      <c r="AU188" s="18" t="s">
        <v>91</v>
      </c>
    </row>
    <row r="189" s="2" customFormat="1" ht="16.5" customHeight="1">
      <c r="A189" s="39"/>
      <c r="B189" s="40"/>
      <c r="C189" s="227" t="s">
        <v>347</v>
      </c>
      <c r="D189" s="227" t="s">
        <v>164</v>
      </c>
      <c r="E189" s="228" t="s">
        <v>2401</v>
      </c>
      <c r="F189" s="229" t="s">
        <v>2402</v>
      </c>
      <c r="G189" s="230" t="s">
        <v>584</v>
      </c>
      <c r="H189" s="231">
        <v>1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47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2368</v>
      </c>
      <c r="AT189" s="238" t="s">
        <v>164</v>
      </c>
      <c r="AU189" s="238" t="s">
        <v>91</v>
      </c>
      <c r="AY189" s="18" t="s">
        <v>162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89</v>
      </c>
      <c r="BK189" s="239">
        <f>ROUND(I189*H189,2)</f>
        <v>0</v>
      </c>
      <c r="BL189" s="18" t="s">
        <v>2368</v>
      </c>
      <c r="BM189" s="238" t="s">
        <v>2403</v>
      </c>
    </row>
    <row r="190" s="2" customFormat="1">
      <c r="A190" s="39"/>
      <c r="B190" s="40"/>
      <c r="C190" s="41"/>
      <c r="D190" s="240" t="s">
        <v>170</v>
      </c>
      <c r="E190" s="41"/>
      <c r="F190" s="241" t="s">
        <v>2402</v>
      </c>
      <c r="G190" s="41"/>
      <c r="H190" s="41"/>
      <c r="I190" s="242"/>
      <c r="J190" s="41"/>
      <c r="K190" s="41"/>
      <c r="L190" s="45"/>
      <c r="M190" s="243"/>
      <c r="N190" s="244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170</v>
      </c>
      <c r="AU190" s="18" t="s">
        <v>91</v>
      </c>
    </row>
    <row r="191" s="2" customFormat="1">
      <c r="A191" s="39"/>
      <c r="B191" s="40"/>
      <c r="C191" s="41"/>
      <c r="D191" s="240" t="s">
        <v>179</v>
      </c>
      <c r="E191" s="41"/>
      <c r="F191" s="247" t="s">
        <v>2370</v>
      </c>
      <c r="G191" s="41"/>
      <c r="H191" s="41"/>
      <c r="I191" s="242"/>
      <c r="J191" s="41"/>
      <c r="K191" s="41"/>
      <c r="L191" s="45"/>
      <c r="M191" s="243"/>
      <c r="N191" s="244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179</v>
      </c>
      <c r="AU191" s="18" t="s">
        <v>91</v>
      </c>
    </row>
    <row r="192" s="2" customFormat="1" ht="16.5" customHeight="1">
      <c r="A192" s="39"/>
      <c r="B192" s="40"/>
      <c r="C192" s="227" t="s">
        <v>354</v>
      </c>
      <c r="D192" s="227" t="s">
        <v>164</v>
      </c>
      <c r="E192" s="228" t="s">
        <v>2404</v>
      </c>
      <c r="F192" s="229" t="s">
        <v>2405</v>
      </c>
      <c r="G192" s="230" t="s">
        <v>584</v>
      </c>
      <c r="H192" s="231">
        <v>1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47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2368</v>
      </c>
      <c r="AT192" s="238" t="s">
        <v>164</v>
      </c>
      <c r="AU192" s="238" t="s">
        <v>91</v>
      </c>
      <c r="AY192" s="18" t="s">
        <v>162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89</v>
      </c>
      <c r="BK192" s="239">
        <f>ROUND(I192*H192,2)</f>
        <v>0</v>
      </c>
      <c r="BL192" s="18" t="s">
        <v>2368</v>
      </c>
      <c r="BM192" s="238" t="s">
        <v>2406</v>
      </c>
    </row>
    <row r="193" s="2" customFormat="1">
      <c r="A193" s="39"/>
      <c r="B193" s="40"/>
      <c r="C193" s="41"/>
      <c r="D193" s="240" t="s">
        <v>170</v>
      </c>
      <c r="E193" s="41"/>
      <c r="F193" s="241" t="s">
        <v>2405</v>
      </c>
      <c r="G193" s="41"/>
      <c r="H193" s="41"/>
      <c r="I193" s="242"/>
      <c r="J193" s="41"/>
      <c r="K193" s="41"/>
      <c r="L193" s="45"/>
      <c r="M193" s="243"/>
      <c r="N193" s="244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170</v>
      </c>
      <c r="AU193" s="18" t="s">
        <v>91</v>
      </c>
    </row>
    <row r="194" s="2" customFormat="1">
      <c r="A194" s="39"/>
      <c r="B194" s="40"/>
      <c r="C194" s="41"/>
      <c r="D194" s="240" t="s">
        <v>179</v>
      </c>
      <c r="E194" s="41"/>
      <c r="F194" s="247" t="s">
        <v>2370</v>
      </c>
      <c r="G194" s="41"/>
      <c r="H194" s="41"/>
      <c r="I194" s="242"/>
      <c r="J194" s="41"/>
      <c r="K194" s="41"/>
      <c r="L194" s="45"/>
      <c r="M194" s="304"/>
      <c r="N194" s="305"/>
      <c r="O194" s="306"/>
      <c r="P194" s="306"/>
      <c r="Q194" s="306"/>
      <c r="R194" s="306"/>
      <c r="S194" s="306"/>
      <c r="T194" s="307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179</v>
      </c>
      <c r="AU194" s="18" t="s">
        <v>91</v>
      </c>
    </row>
    <row r="195" s="2" customFormat="1" ht="6.96" customHeight="1">
      <c r="A195" s="39"/>
      <c r="B195" s="67"/>
      <c r="C195" s="68"/>
      <c r="D195" s="68"/>
      <c r="E195" s="68"/>
      <c r="F195" s="68"/>
      <c r="G195" s="68"/>
      <c r="H195" s="68"/>
      <c r="I195" s="68"/>
      <c r="J195" s="68"/>
      <c r="K195" s="68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zmRjXpwZldb/cW+hwH/lN4jhO5KtqankUYeI0SeYyGjViZkCevs3SXY/ID6MpM2pQlMzRVrq/EJNWAHwPKg5Ag==" hashValue="ePPIxTZcxJxHbNjDy37nI8lX440519Q6KYS5UXCx6XV2ngA7L2A4CUTu3amWWKpPpKuDGmzIpa6+PjTsCs5Z7Q==" algorithmName="SHA-512" password="CC35"/>
  <autoFilter ref="C120:K19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72" r:id="rId1" display="https://podminky.urs.cz/item/CS_URS_2024_01/R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514EF73DBE424FAFF8E770858709DF" ma:contentTypeVersion="18" ma:contentTypeDescription="Vytvoří nový dokument" ma:contentTypeScope="" ma:versionID="3334d87f97333bd19131d0508b8b3ae5">
  <xsd:schema xmlns:xsd="http://www.w3.org/2001/XMLSchema" xmlns:xs="http://www.w3.org/2001/XMLSchema" xmlns:p="http://schemas.microsoft.com/office/2006/metadata/properties" xmlns:ns2="5f40f822-8b5b-4141-b2fd-246736b4bb7f" xmlns:ns3="17aae47d-7e2e-4d68-bc90-12d806edfb21" targetNamespace="http://schemas.microsoft.com/office/2006/metadata/properties" ma:root="true" ma:fieldsID="a7eb43733e5bd440262904b2d19bdb96" ns2:_="" ns3:_="">
    <xsd:import namespace="5f40f822-8b5b-4141-b2fd-246736b4bb7f"/>
    <xsd:import namespace="17aae47d-7e2e-4d68-bc90-12d806edfb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40f822-8b5b-4141-b2fd-246736b4bb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aae47d-7e2e-4d68-bc90-12d806edfb2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415d6db-762b-4575-a9b5-07697ef714a0}" ma:internalName="TaxCatchAll" ma:showField="CatchAllData" ma:web="17aae47d-7e2e-4d68-bc90-12d806edfb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3187D5-BF21-4F75-85B2-EC1463A36127}"/>
</file>

<file path=customXml/itemProps2.xml><?xml version="1.0" encoding="utf-8"?>
<ds:datastoreItem xmlns:ds="http://schemas.openxmlformats.org/officeDocument/2006/customXml" ds:itemID="{81EBA9D3-9AD4-4C3A-B3FC-C13FB5D50032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Klemša Tomáš</dc:creator>
  <cp:lastModifiedBy>Klemša Tomáš</cp:lastModifiedBy>
  <dcterms:created xsi:type="dcterms:W3CDTF">2024-02-27T10:25:50Z</dcterms:created>
  <dcterms:modified xsi:type="dcterms:W3CDTF">2024-02-27T10:26:00Z</dcterms:modified>
</cp:coreProperties>
</file>